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 activeTab="3"/>
  </bookViews>
  <sheets>
    <sheet name="profitabilitas" sheetId="1" r:id="rId1"/>
    <sheet name="dpr (fix)" sheetId="7" r:id="rId2"/>
    <sheet name="reputasi auditor" sheetId="3" r:id="rId3"/>
    <sheet name="IS" sheetId="6" r:id="rId4"/>
    <sheet name="gcg" sheetId="4" r:id="rId5"/>
  </sheets>
  <calcPr calcId="125725"/>
</workbook>
</file>

<file path=xl/calcChain.xml><?xml version="1.0" encoding="utf-8"?>
<calcChain xmlns="http://schemas.openxmlformats.org/spreadsheetml/2006/main">
  <c r="G55" i="6"/>
  <c r="H100" i="7"/>
  <c r="J116"/>
  <c r="J115"/>
  <c r="J6"/>
  <c r="H50"/>
  <c r="H51"/>
  <c r="H52"/>
  <c r="H53"/>
  <c r="H54"/>
  <c r="H49"/>
  <c r="H66" i="4"/>
  <c r="H117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8"/>
  <c r="H119"/>
  <c r="H120"/>
  <c r="H121"/>
  <c r="H122"/>
  <c r="H123"/>
  <c r="H124"/>
  <c r="H125"/>
  <c r="H6"/>
  <c r="W34" i="6"/>
  <c r="W35"/>
  <c r="W36"/>
  <c r="W37"/>
  <c r="W38"/>
  <c r="W39"/>
  <c r="W40"/>
  <c r="W41"/>
  <c r="W42"/>
  <c r="W43"/>
  <c r="W44"/>
  <c r="W45"/>
  <c r="W46"/>
  <c r="W47"/>
  <c r="W48"/>
  <c r="W49"/>
  <c r="W50"/>
  <c r="W51"/>
  <c r="W52"/>
  <c r="G96" i="1"/>
  <c r="G97"/>
  <c r="G98"/>
  <c r="G99"/>
  <c r="G100"/>
  <c r="G101"/>
  <c r="W33" i="6" l="1"/>
  <c r="H118" i="7" l="1"/>
  <c r="I78"/>
  <c r="I54"/>
  <c r="J50"/>
  <c r="I24"/>
  <c r="I30"/>
  <c r="H22"/>
  <c r="J22" s="1"/>
  <c r="H6"/>
  <c r="H7"/>
  <c r="J7" s="1"/>
  <c r="H8"/>
  <c r="J8" s="1"/>
  <c r="H9"/>
  <c r="J9" s="1"/>
  <c r="H10"/>
  <c r="J10" s="1"/>
  <c r="H11"/>
  <c r="J11" s="1"/>
  <c r="J12"/>
  <c r="J13"/>
  <c r="J14"/>
  <c r="J15"/>
  <c r="J16"/>
  <c r="H17"/>
  <c r="J17" s="1"/>
  <c r="H18"/>
  <c r="J18" s="1"/>
  <c r="H19"/>
  <c r="J19" s="1"/>
  <c r="H20"/>
  <c r="J20" s="1"/>
  <c r="H21"/>
  <c r="J21" s="1"/>
  <c r="H23"/>
  <c r="J23" s="1"/>
  <c r="H24"/>
  <c r="J24" s="1"/>
  <c r="H25"/>
  <c r="J25" s="1"/>
  <c r="H26"/>
  <c r="J26" s="1"/>
  <c r="H27"/>
  <c r="J27" s="1"/>
  <c r="H28"/>
  <c r="J28" s="1"/>
  <c r="H29"/>
  <c r="J29" s="1"/>
  <c r="H30"/>
  <c r="J30" s="1"/>
  <c r="H31"/>
  <c r="J31" s="1"/>
  <c r="H32"/>
  <c r="J32" s="1"/>
  <c r="H33"/>
  <c r="J33" s="1"/>
  <c r="H34"/>
  <c r="J34" s="1"/>
  <c r="H35"/>
  <c r="J35" s="1"/>
  <c r="H36"/>
  <c r="J36" s="1"/>
  <c r="H37"/>
  <c r="J37" s="1"/>
  <c r="H38"/>
  <c r="J38" s="1"/>
  <c r="H39"/>
  <c r="J39" s="1"/>
  <c r="H40"/>
  <c r="J40" s="1"/>
  <c r="H41"/>
  <c r="J41" s="1"/>
  <c r="H42"/>
  <c r="J42" s="1"/>
  <c r="H43"/>
  <c r="J43" s="1"/>
  <c r="H44"/>
  <c r="J44" s="1"/>
  <c r="H45"/>
  <c r="J45" s="1"/>
  <c r="H46"/>
  <c r="J46" s="1"/>
  <c r="H47"/>
  <c r="J47" s="1"/>
  <c r="H48"/>
  <c r="J48" s="1"/>
  <c r="J49"/>
  <c r="J51"/>
  <c r="J52"/>
  <c r="J53"/>
  <c r="J54"/>
  <c r="H55"/>
  <c r="J55" s="1"/>
  <c r="H56"/>
  <c r="J56" s="1"/>
  <c r="H57"/>
  <c r="J57" s="1"/>
  <c r="H58"/>
  <c r="J58" s="1"/>
  <c r="H59"/>
  <c r="J59" s="1"/>
  <c r="J60"/>
  <c r="J61"/>
  <c r="J62"/>
  <c r="J63"/>
  <c r="J64"/>
  <c r="J65"/>
  <c r="H66"/>
  <c r="J66" s="1"/>
  <c r="H67"/>
  <c r="J67" s="1"/>
  <c r="H68"/>
  <c r="J68" s="1"/>
  <c r="H69"/>
  <c r="J69" s="1"/>
  <c r="H70"/>
  <c r="J70" s="1"/>
  <c r="H71"/>
  <c r="J71" s="1"/>
  <c r="H72"/>
  <c r="J72" s="1"/>
  <c r="H73"/>
  <c r="J73" s="1"/>
  <c r="H74"/>
  <c r="J74" s="1"/>
  <c r="H75"/>
  <c r="J75" s="1"/>
  <c r="H76"/>
  <c r="J76" s="1"/>
  <c r="H77"/>
  <c r="J77" s="1"/>
  <c r="J78"/>
  <c r="J79"/>
  <c r="J80"/>
  <c r="J81"/>
  <c r="J82"/>
  <c r="H83"/>
  <c r="J83" s="1"/>
  <c r="H84"/>
  <c r="J84" s="1"/>
  <c r="H85"/>
  <c r="J85" s="1"/>
  <c r="H86"/>
  <c r="J86" s="1"/>
  <c r="H87"/>
  <c r="J87" s="1"/>
  <c r="H88"/>
  <c r="J88" s="1"/>
  <c r="H89"/>
  <c r="J89" s="1"/>
  <c r="H90"/>
  <c r="J90" s="1"/>
  <c r="H91"/>
  <c r="J91" s="1"/>
  <c r="H92"/>
  <c r="J92" s="1"/>
  <c r="H93"/>
  <c r="J93" s="1"/>
  <c r="H94"/>
  <c r="J94" s="1"/>
  <c r="H95"/>
  <c r="J95" s="1"/>
  <c r="H96"/>
  <c r="J96" s="1"/>
  <c r="H97"/>
  <c r="J97" s="1"/>
  <c r="H98"/>
  <c r="J98" s="1"/>
  <c r="H99"/>
  <c r="J99" s="1"/>
  <c r="J100"/>
  <c r="H101"/>
  <c r="J101" s="1"/>
  <c r="H102"/>
  <c r="J102" s="1"/>
  <c r="H103"/>
  <c r="J103" s="1"/>
  <c r="H104"/>
  <c r="J104" s="1"/>
  <c r="H105"/>
  <c r="J105" s="1"/>
  <c r="H106"/>
  <c r="J106" s="1"/>
  <c r="H107"/>
  <c r="J107" s="1"/>
  <c r="H108"/>
  <c r="J108" s="1"/>
  <c r="H109"/>
  <c r="J109" s="1"/>
  <c r="H110"/>
  <c r="J110" s="1"/>
  <c r="H111"/>
  <c r="J111" s="1"/>
  <c r="H112"/>
  <c r="J112" s="1"/>
  <c r="H113"/>
  <c r="J113" s="1"/>
  <c r="J114"/>
  <c r="J117"/>
  <c r="J118"/>
  <c r="H119"/>
  <c r="J119" s="1"/>
  <c r="H120"/>
  <c r="J120" s="1"/>
  <c r="H121"/>
  <c r="J121" s="1"/>
  <c r="H122"/>
  <c r="J122" s="1"/>
  <c r="H123"/>
  <c r="J123" s="1"/>
  <c r="H124"/>
  <c r="J124" s="1"/>
  <c r="H125"/>
  <c r="J125" s="1"/>
  <c r="G23" i="1" l="1"/>
  <c r="F287" i="6" l="1"/>
  <c r="F288"/>
  <c r="F289"/>
  <c r="F280"/>
  <c r="F281"/>
  <c r="F282"/>
  <c r="F273"/>
  <c r="F274"/>
  <c r="F275"/>
  <c r="F266"/>
  <c r="F267"/>
  <c r="F268"/>
  <c r="F259"/>
  <c r="F260"/>
  <c r="F261"/>
  <c r="F252"/>
  <c r="F253"/>
  <c r="F254"/>
  <c r="F245"/>
  <c r="F246"/>
  <c r="F247"/>
  <c r="F238"/>
  <c r="F239"/>
  <c r="F240"/>
  <c r="F231"/>
  <c r="F232"/>
  <c r="F233"/>
  <c r="F224"/>
  <c r="F225"/>
  <c r="F226"/>
  <c r="F217"/>
  <c r="F218"/>
  <c r="F219"/>
  <c r="F210"/>
  <c r="F211"/>
  <c r="F212"/>
  <c r="F203"/>
  <c r="F204"/>
  <c r="F205"/>
  <c r="F196"/>
  <c r="F197"/>
  <c r="F198"/>
  <c r="F189"/>
  <c r="F190"/>
  <c r="F191"/>
  <c r="F182"/>
  <c r="F183"/>
  <c r="F184"/>
  <c r="F175"/>
  <c r="F176"/>
  <c r="F177"/>
  <c r="F168"/>
  <c r="F169"/>
  <c r="F170"/>
  <c r="F161"/>
  <c r="F162"/>
  <c r="F163"/>
  <c r="F154"/>
  <c r="F155"/>
  <c r="F156"/>
  <c r="F143"/>
  <c r="F144"/>
  <c r="F145"/>
  <c r="F136"/>
  <c r="F137"/>
  <c r="F138"/>
  <c r="F129"/>
  <c r="F130"/>
  <c r="F131"/>
  <c r="F122"/>
  <c r="F123"/>
  <c r="F124"/>
  <c r="F115"/>
  <c r="F116"/>
  <c r="F117"/>
  <c r="F108"/>
  <c r="F109"/>
  <c r="F110"/>
  <c r="F101"/>
  <c r="F102"/>
  <c r="F103"/>
  <c r="F94"/>
  <c r="F95"/>
  <c r="F96"/>
  <c r="F87"/>
  <c r="F88"/>
  <c r="F89"/>
  <c r="F80"/>
  <c r="F81"/>
  <c r="F82"/>
  <c r="F73"/>
  <c r="F74"/>
  <c r="F75"/>
  <c r="F66"/>
  <c r="F67"/>
  <c r="F68"/>
  <c r="F59"/>
  <c r="F60"/>
  <c r="F61"/>
  <c r="F52"/>
  <c r="F53"/>
  <c r="F54"/>
  <c r="F45"/>
  <c r="F46"/>
  <c r="F47"/>
  <c r="F38"/>
  <c r="F39"/>
  <c r="F40"/>
  <c r="F31"/>
  <c r="F32"/>
  <c r="F33"/>
  <c r="F25"/>
  <c r="F26"/>
  <c r="F18"/>
  <c r="F19"/>
  <c r="F10"/>
  <c r="F11"/>
  <c r="F12"/>
  <c r="F286"/>
  <c r="F285"/>
  <c r="F284"/>
  <c r="F279"/>
  <c r="F278"/>
  <c r="F277"/>
  <c r="F272"/>
  <c r="F271"/>
  <c r="F270"/>
  <c r="F265"/>
  <c r="F264"/>
  <c r="F263"/>
  <c r="F258"/>
  <c r="F257"/>
  <c r="F256"/>
  <c r="F251"/>
  <c r="F250"/>
  <c r="F249"/>
  <c r="F244"/>
  <c r="F243"/>
  <c r="F242"/>
  <c r="F237"/>
  <c r="F236"/>
  <c r="F235"/>
  <c r="F230"/>
  <c r="F229"/>
  <c r="F228"/>
  <c r="F223"/>
  <c r="F222"/>
  <c r="F221"/>
  <c r="F216"/>
  <c r="F215"/>
  <c r="F214"/>
  <c r="F209"/>
  <c r="F208"/>
  <c r="F207"/>
  <c r="F202"/>
  <c r="F201"/>
  <c r="F200"/>
  <c r="F195"/>
  <c r="F194"/>
  <c r="F193"/>
  <c r="F188"/>
  <c r="F187"/>
  <c r="F186"/>
  <c r="F181"/>
  <c r="F180"/>
  <c r="F179"/>
  <c r="F174"/>
  <c r="F173"/>
  <c r="F172"/>
  <c r="F167"/>
  <c r="F166"/>
  <c r="F165"/>
  <c r="F160"/>
  <c r="F159"/>
  <c r="F158"/>
  <c r="F153"/>
  <c r="F152"/>
  <c r="F151"/>
  <c r="F142"/>
  <c r="F141"/>
  <c r="F140"/>
  <c r="F135"/>
  <c r="F134"/>
  <c r="F133"/>
  <c r="F128"/>
  <c r="F127"/>
  <c r="F126"/>
  <c r="F121"/>
  <c r="F120"/>
  <c r="F119"/>
  <c r="F114"/>
  <c r="F113"/>
  <c r="F112"/>
  <c r="F107"/>
  <c r="F106"/>
  <c r="F105"/>
  <c r="F100"/>
  <c r="F99"/>
  <c r="F98"/>
  <c r="F93"/>
  <c r="F92"/>
  <c r="F91"/>
  <c r="F86"/>
  <c r="F85"/>
  <c r="F84"/>
  <c r="F79"/>
  <c r="F78"/>
  <c r="F77"/>
  <c r="F72"/>
  <c r="F71"/>
  <c r="F70"/>
  <c r="F65"/>
  <c r="F64"/>
  <c r="F63"/>
  <c r="F58"/>
  <c r="F57"/>
  <c r="F56"/>
  <c r="F51"/>
  <c r="F50"/>
  <c r="F49"/>
  <c r="F44"/>
  <c r="F43"/>
  <c r="F42"/>
  <c r="F37"/>
  <c r="F36"/>
  <c r="F35"/>
  <c r="F30"/>
  <c r="F29"/>
  <c r="F28"/>
  <c r="E23"/>
  <c r="F23" s="1"/>
  <c r="F22"/>
  <c r="F21"/>
  <c r="E16"/>
  <c r="F16" s="1"/>
  <c r="F15"/>
  <c r="F14"/>
  <c r="F9"/>
  <c r="F8"/>
  <c r="F7"/>
  <c r="N7" l="1"/>
  <c r="N11"/>
  <c r="N12"/>
  <c r="N15"/>
  <c r="N19"/>
  <c r="N20"/>
  <c r="N23"/>
  <c r="N25"/>
  <c r="O8"/>
  <c r="G171"/>
  <c r="H171" s="1"/>
  <c r="O36" s="1"/>
  <c r="O13"/>
  <c r="O14"/>
  <c r="G213"/>
  <c r="O18"/>
  <c r="O21"/>
  <c r="O22"/>
  <c r="O24"/>
  <c r="O26"/>
  <c r="O16"/>
  <c r="G27"/>
  <c r="N13"/>
  <c r="N14"/>
  <c r="N16"/>
  <c r="G83"/>
  <c r="G104"/>
  <c r="G111"/>
  <c r="G125"/>
  <c r="G139"/>
  <c r="G48"/>
  <c r="G69"/>
  <c r="G157"/>
  <c r="G192"/>
  <c r="G199"/>
  <c r="G227"/>
  <c r="G248"/>
  <c r="G255"/>
  <c r="G269"/>
  <c r="G283"/>
  <c r="N17"/>
  <c r="N10"/>
  <c r="N18"/>
  <c r="N21"/>
  <c r="N22"/>
  <c r="H111" s="1"/>
  <c r="N48" s="1"/>
  <c r="N24"/>
  <c r="N26"/>
  <c r="O7"/>
  <c r="O9"/>
  <c r="O11"/>
  <c r="O12"/>
  <c r="O15"/>
  <c r="O17"/>
  <c r="O19"/>
  <c r="O20"/>
  <c r="O23"/>
  <c r="O25"/>
  <c r="F24"/>
  <c r="N9" s="1"/>
  <c r="G6"/>
  <c r="G34"/>
  <c r="H34" s="1"/>
  <c r="N37" s="1"/>
  <c r="G41"/>
  <c r="G62"/>
  <c r="G76"/>
  <c r="G90"/>
  <c r="G97"/>
  <c r="G118"/>
  <c r="G132"/>
  <c r="G150"/>
  <c r="G164"/>
  <c r="G178"/>
  <c r="G185"/>
  <c r="G206"/>
  <c r="G220"/>
  <c r="G234"/>
  <c r="G241"/>
  <c r="G262"/>
  <c r="G276"/>
  <c r="F17"/>
  <c r="G13" s="1"/>
  <c r="H27" l="1"/>
  <c r="N36" s="1"/>
  <c r="H150"/>
  <c r="O33" s="1"/>
  <c r="H118"/>
  <c r="N49" s="1"/>
  <c r="H90"/>
  <c r="N45" s="1"/>
  <c r="H83"/>
  <c r="N44" s="1"/>
  <c r="H269"/>
  <c r="O50" s="1"/>
  <c r="H139"/>
  <c r="N52" s="1"/>
  <c r="H104"/>
  <c r="N47" s="1"/>
  <c r="H69"/>
  <c r="N42" s="1"/>
  <c r="H48"/>
  <c r="N39" s="1"/>
  <c r="H262"/>
  <c r="O49" s="1"/>
  <c r="H125"/>
  <c r="N50" s="1"/>
  <c r="P50" s="1"/>
  <c r="H255"/>
  <c r="O48" s="1"/>
  <c r="P48" s="1"/>
  <c r="H132"/>
  <c r="N51" s="1"/>
  <c r="H97"/>
  <c r="N46" s="1"/>
  <c r="H276"/>
  <c r="O51" s="1"/>
  <c r="H192"/>
  <c r="O39" s="1"/>
  <c r="H164"/>
  <c r="O35" s="1"/>
  <c r="H227"/>
  <c r="O44" s="1"/>
  <c r="H199"/>
  <c r="O40" s="1"/>
  <c r="H6"/>
  <c r="N33" s="1"/>
  <c r="H62"/>
  <c r="N41" s="1"/>
  <c r="H41"/>
  <c r="N38" s="1"/>
  <c r="H283"/>
  <c r="O52" s="1"/>
  <c r="H248"/>
  <c r="O47" s="1"/>
  <c r="H157"/>
  <c r="O34" s="1"/>
  <c r="H55"/>
  <c r="N40" s="1"/>
  <c r="H241"/>
  <c r="O46" s="1"/>
  <c r="H234"/>
  <c r="O45" s="1"/>
  <c r="H220"/>
  <c r="H213"/>
  <c r="O42" s="1"/>
  <c r="H206"/>
  <c r="O41" s="1"/>
  <c r="H185"/>
  <c r="O38" s="1"/>
  <c r="H178"/>
  <c r="O37" s="1"/>
  <c r="P37" s="1"/>
  <c r="G20"/>
  <c r="H20" s="1"/>
  <c r="H76"/>
  <c r="N43" s="1"/>
  <c r="P36"/>
  <c r="N8"/>
  <c r="H13" s="1"/>
  <c r="N34" s="1"/>
  <c r="P34" s="1"/>
  <c r="P38" l="1"/>
  <c r="P47"/>
  <c r="P41"/>
  <c r="P46"/>
  <c r="P40"/>
  <c r="P44"/>
  <c r="P51"/>
  <c r="P49"/>
  <c r="P45"/>
  <c r="P33"/>
  <c r="P42"/>
  <c r="P39"/>
  <c r="P52"/>
  <c r="O43"/>
  <c r="N35"/>
  <c r="P35" s="1"/>
  <c r="P43"/>
  <c r="G54" i="1" l="1"/>
  <c r="G6" l="1"/>
  <c r="G7"/>
  <c r="G8"/>
  <c r="G9"/>
  <c r="G10"/>
  <c r="G11"/>
  <c r="G12"/>
  <c r="G13"/>
  <c r="G14"/>
  <c r="G15"/>
  <c r="G16"/>
  <c r="G17"/>
  <c r="G18"/>
  <c r="G19"/>
  <c r="G20"/>
  <c r="G21"/>
  <c r="G22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5"/>
  <c r="G56"/>
  <c r="G57"/>
  <c r="G58"/>
  <c r="G59"/>
  <c r="G60"/>
  <c r="G61"/>
  <c r="G62"/>
  <c r="G63"/>
  <c r="G64"/>
  <c r="G65"/>
  <c r="G66"/>
  <c r="G67"/>
  <c r="G68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102"/>
  <c r="G103"/>
  <c r="G104"/>
  <c r="G105"/>
  <c r="G106"/>
  <c r="G107"/>
  <c r="G108"/>
  <c r="G109"/>
  <c r="G110"/>
  <c r="G114"/>
  <c r="G115"/>
  <c r="G116"/>
  <c r="G117"/>
  <c r="G118"/>
  <c r="G119"/>
  <c r="G120"/>
  <c r="G121"/>
  <c r="G122"/>
  <c r="G123"/>
  <c r="G124"/>
  <c r="G125"/>
  <c r="E113"/>
  <c r="G113" s="1"/>
  <c r="E112"/>
  <c r="G112" s="1"/>
  <c r="E111"/>
  <c r="G111" s="1"/>
  <c r="E71" l="1"/>
  <c r="G71" s="1"/>
  <c r="E70"/>
  <c r="G70" s="1"/>
  <c r="E69"/>
  <c r="G69" s="1"/>
</calcChain>
</file>

<file path=xl/sharedStrings.xml><?xml version="1.0" encoding="utf-8"?>
<sst xmlns="http://schemas.openxmlformats.org/spreadsheetml/2006/main" count="432" uniqueCount="97">
  <si>
    <t>Lampiran 2</t>
  </si>
  <si>
    <t>Perhitungan Profitabilitas</t>
  </si>
  <si>
    <t>No</t>
  </si>
  <si>
    <t>Tahun</t>
  </si>
  <si>
    <t>Kode</t>
  </si>
  <si>
    <t>Laba Setelah Pajak</t>
  </si>
  <si>
    <t>Total Aktiva</t>
  </si>
  <si>
    <t xml:space="preserve">Presentase </t>
  </si>
  <si>
    <t>ROA</t>
  </si>
  <si>
    <t>CEKA</t>
  </si>
  <si>
    <t>CINT</t>
  </si>
  <si>
    <t>DLTA</t>
  </si>
  <si>
    <t>DVLA</t>
  </si>
  <si>
    <t>GGRM</t>
  </si>
  <si>
    <t>HMPS</t>
  </si>
  <si>
    <t>ICBP</t>
  </si>
  <si>
    <t>INDF</t>
  </si>
  <si>
    <t>KINO</t>
  </si>
  <si>
    <t>KLBF</t>
  </si>
  <si>
    <t>MERK</t>
  </si>
  <si>
    <t>MLBI</t>
  </si>
  <si>
    <t>MYOR</t>
  </si>
  <si>
    <t>PEHA</t>
  </si>
  <si>
    <t>ROTI</t>
  </si>
  <si>
    <t>SIDO</t>
  </si>
  <si>
    <t>SKLT</t>
  </si>
  <si>
    <t>TSPC</t>
  </si>
  <si>
    <t>ULTJ</t>
  </si>
  <si>
    <t>UNVR</t>
  </si>
  <si>
    <t>WIIM</t>
  </si>
  <si>
    <t>Lampiran 1</t>
  </si>
  <si>
    <t>Perhitungan Dividend Payout Ratio</t>
  </si>
  <si>
    <t>Dividen dibayarkan</t>
  </si>
  <si>
    <t>Saham beredar</t>
  </si>
  <si>
    <t>DPR</t>
  </si>
  <si>
    <t xml:space="preserve">Lampiran 4 </t>
  </si>
  <si>
    <r>
      <t xml:space="preserve">Perhitungan </t>
    </r>
    <r>
      <rPr>
        <b/>
        <i/>
        <sz val="12"/>
        <color theme="1"/>
        <rFont val="Times New Roman"/>
        <family val="1"/>
      </rPr>
      <t>Income Smoothing</t>
    </r>
  </si>
  <si>
    <t>Laba</t>
  </si>
  <si>
    <t>Perubahan ∆I</t>
  </si>
  <si>
    <t>Rata-rata ∆I</t>
  </si>
  <si>
    <t>CV ∆I</t>
  </si>
  <si>
    <t>No.</t>
  </si>
  <si>
    <t>Nama Perusahaan</t>
  </si>
  <si>
    <t>Standar Devisiasi</t>
  </si>
  <si>
    <t>Penjualan</t>
  </si>
  <si>
    <t>PT Wilmar Cahaya Indonesia</t>
  </si>
  <si>
    <t>PT Delta Djakarta</t>
  </si>
  <si>
    <t>PT Darya Varia Laboratoria</t>
  </si>
  <si>
    <t>PT Gudang Garam</t>
  </si>
  <si>
    <t>PT Handjaya Mandala Sampoerna</t>
  </si>
  <si>
    <t>PT Indofood CBP Sukses Makmur</t>
  </si>
  <si>
    <t>PT Indofood Sukses Makmur</t>
  </si>
  <si>
    <t>PT Kino Indonesia</t>
  </si>
  <si>
    <t>PT Kalbe Farma</t>
  </si>
  <si>
    <t>PT Merck Indonesia</t>
  </si>
  <si>
    <t>PT Multi Bintang Indonesia</t>
  </si>
  <si>
    <t>PT Mayora Indah</t>
  </si>
  <si>
    <t>PT Phapros</t>
  </si>
  <si>
    <t>PT Nippon Indonesia Corporindo</t>
  </si>
  <si>
    <t>PT Industri Jamu &amp; Farmasi Sido Muncul</t>
  </si>
  <si>
    <t>PT Sekar Laut</t>
  </si>
  <si>
    <t>PT Tempo Scan Pasific</t>
  </si>
  <si>
    <t>PT Ultrajaya Milk Industry and Trading Company</t>
  </si>
  <si>
    <t>PT Unilever Indonesia</t>
  </si>
  <si>
    <t>PT Wismilak Inti Makmur</t>
  </si>
  <si>
    <t>CV ∆S</t>
  </si>
  <si>
    <t>Indeks Eckel</t>
  </si>
  <si>
    <t>Ket</t>
  </si>
  <si>
    <t>Perubahan ∆S</t>
  </si>
  <si>
    <t>Rata-rata ∆S</t>
  </si>
  <si>
    <t>Nama KAP</t>
  </si>
  <si>
    <t>Nilai</t>
  </si>
  <si>
    <t>EY (Purwantono, Sungkoro &amp; Surja)</t>
  </si>
  <si>
    <t>MOORE (Mirawati Sensi Idris)</t>
  </si>
  <si>
    <t>Delloitte (Satrio Bing Eny &amp; Rekan</t>
  </si>
  <si>
    <t>KPMG (Siddharta Widjaja &amp; Rekan)</t>
  </si>
  <si>
    <t>BDO (Tanubrata Sutanto Fahmi Bambang &amp; Rekan)</t>
  </si>
  <si>
    <t>Deloitte (Satrio Bing Eny &amp; Rekan)</t>
  </si>
  <si>
    <t>CROWE (Kokasih, Nurdiyaman, Mulyadi, Tjahjo &amp; Rekan)</t>
  </si>
  <si>
    <t>PKF (Paul Hadiwinata, Hidajat, Arsono, Retno, Palilingan &amp; Rekan)</t>
  </si>
  <si>
    <t>Lampiran 5</t>
  </si>
  <si>
    <r>
      <t xml:space="preserve">Perhitungan </t>
    </r>
    <r>
      <rPr>
        <b/>
        <i/>
        <sz val="12"/>
        <color theme="1"/>
        <rFont val="Times New Roman"/>
        <family val="1"/>
      </rPr>
      <t>Good Corporate Governance</t>
    </r>
  </si>
  <si>
    <t>Lampiran 3</t>
  </si>
  <si>
    <t>Perhitungan Reputasi Auditor</t>
  </si>
  <si>
    <t xml:space="preserve">KAP BIG FOUR : </t>
  </si>
  <si>
    <t>DELOITTE</t>
  </si>
  <si>
    <t>PWC</t>
  </si>
  <si>
    <t>EY</t>
  </si>
  <si>
    <t>KPMG</t>
  </si>
  <si>
    <t>Jml Komisaris Independen</t>
  </si>
  <si>
    <t>Total Dewan Komisaris</t>
  </si>
  <si>
    <t>Hasil</t>
  </si>
  <si>
    <t>DPS</t>
  </si>
  <si>
    <t>EPS</t>
  </si>
  <si>
    <t>PWC (Tanudiredja, Wibisana, Rintis &amp; Rekan)</t>
  </si>
  <si>
    <t>RSM Indonesia (Amir Abadi Jusuf, Aryanto, Mawar &amp; Rekan )</t>
  </si>
  <si>
    <t>KRESTON HHES (Hendrawinata Hanny Erwin &amp; Sumargo)</t>
  </si>
</sst>
</file>

<file path=xl/styles.xml><?xml version="1.0" encoding="utf-8"?>
<styleSheet xmlns="http://schemas.openxmlformats.org/spreadsheetml/2006/main">
  <numFmts count="4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6" formatCode="0.000000000000000"/>
  </numFmts>
  <fonts count="2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41F21"/>
      <name val="Calibri"/>
      <family val="2"/>
      <scheme val="minor"/>
    </font>
    <font>
      <sz val="12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0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292829"/>
      <name val="Times New Roman"/>
      <family val="1"/>
    </font>
    <font>
      <sz val="12"/>
      <color rgb="FF000000"/>
      <name val="Times New Roman"/>
      <family val="1"/>
    </font>
    <font>
      <sz val="12"/>
      <color rgb="FF231F20"/>
      <name val="Times New Roman"/>
      <family val="1"/>
    </font>
    <font>
      <sz val="11"/>
      <name val="Calibri"/>
      <family val="2"/>
      <scheme val="minor"/>
    </font>
    <font>
      <sz val="12"/>
      <color rgb="FF241F1F"/>
      <name val="Times New Roman"/>
      <family val="1"/>
    </font>
    <font>
      <sz val="12"/>
      <color rgb="FF414042"/>
      <name val="Times New Roman"/>
      <family val="1"/>
    </font>
    <font>
      <sz val="12"/>
      <name val="Times New Roman"/>
      <family val="1"/>
    </font>
    <font>
      <sz val="11"/>
      <name val="Calibri"/>
      <family val="2"/>
      <charset val="1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1" fillId="0" borderId="0"/>
  </cellStyleXfs>
  <cellXfs count="120">
    <xf numFmtId="0" fontId="0" fillId="0" borderId="0" xfId="0"/>
    <xf numFmtId="0" fontId="2" fillId="0" borderId="0" xfId="0" applyFont="1"/>
    <xf numFmtId="41" fontId="2" fillId="0" borderId="0" xfId="2" applyFont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41" fontId="3" fillId="0" borderId="1" xfId="2" applyFont="1" applyBorder="1" applyAlignment="1">
      <alignment horizontal="center" vertical="center"/>
    </xf>
    <xf numFmtId="0" fontId="2" fillId="0" borderId="1" xfId="0" applyFont="1" applyBorder="1"/>
    <xf numFmtId="41" fontId="2" fillId="0" borderId="1" xfId="2" applyFont="1" applyBorder="1"/>
    <xf numFmtId="9" fontId="2" fillId="0" borderId="1" xfId="0" applyNumberFormat="1" applyFont="1" applyBorder="1" applyAlignment="1">
      <alignment horizontal="center" vertical="center"/>
    </xf>
    <xf numFmtId="0" fontId="2" fillId="0" borderId="5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center" vertical="center"/>
    </xf>
    <xf numFmtId="41" fontId="4" fillId="0" borderId="1" xfId="2" applyFont="1" applyBorder="1"/>
    <xf numFmtId="41" fontId="2" fillId="0" borderId="4" xfId="2" applyFont="1" applyBorder="1"/>
    <xf numFmtId="41" fontId="4" fillId="0" borderId="1" xfId="2" applyFont="1" applyFill="1" applyBorder="1"/>
    <xf numFmtId="41" fontId="5" fillId="0" borderId="1" xfId="2" applyFont="1" applyBorder="1"/>
    <xf numFmtId="41" fontId="5" fillId="0" borderId="1" xfId="2" applyFont="1" applyFill="1" applyBorder="1"/>
    <xf numFmtId="41" fontId="6" fillId="0" borderId="1" xfId="2" applyFont="1" applyBorder="1"/>
    <xf numFmtId="41" fontId="2" fillId="0" borderId="3" xfId="2" applyFont="1" applyFill="1" applyBorder="1"/>
    <xf numFmtId="41" fontId="0" fillId="0" borderId="1" xfId="2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41" fontId="2" fillId="0" borderId="1" xfId="2" applyFont="1" applyFill="1" applyBorder="1"/>
    <xf numFmtId="0" fontId="3" fillId="0" borderId="0" xfId="0" applyFont="1" applyAlignment="1">
      <alignment horizontal="left" vertical="center"/>
    </xf>
    <xf numFmtId="41" fontId="2" fillId="0" borderId="0" xfId="2" applyFont="1" applyFill="1"/>
    <xf numFmtId="41" fontId="2" fillId="0" borderId="0" xfId="2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NumberFormat="1" applyFont="1" applyFill="1" applyAlignment="1">
      <alignment horizontal="center"/>
    </xf>
    <xf numFmtId="0" fontId="2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41" fontId="3" fillId="0" borderId="1" xfId="2" applyFont="1" applyFill="1" applyBorder="1" applyAlignment="1">
      <alignment horizontal="center" vertical="center"/>
    </xf>
    <xf numFmtId="41" fontId="3" fillId="0" borderId="1" xfId="2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41" fontId="2" fillId="0" borderId="1" xfId="2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 wrapText="1"/>
    </xf>
    <xf numFmtId="3" fontId="12" fillId="0" borderId="1" xfId="3" applyNumberFormat="1" applyFont="1" applyBorder="1" applyAlignment="1">
      <alignment horizontal="center" vertical="center" shrinkToFit="1"/>
    </xf>
    <xf numFmtId="3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41" fontId="2" fillId="0" borderId="5" xfId="2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9" fontId="0" fillId="0" borderId="2" xfId="0" applyNumberFormat="1" applyBorder="1" applyAlignment="1">
      <alignment horizontal="center"/>
    </xf>
    <xf numFmtId="166" fontId="0" fillId="0" borderId="1" xfId="0" applyNumberFormat="1" applyBorder="1"/>
    <xf numFmtId="9" fontId="0" fillId="0" borderId="4" xfId="0" applyNumberFormat="1" applyBorder="1" applyAlignment="1">
      <alignment horizontal="center"/>
    </xf>
    <xf numFmtId="41" fontId="14" fillId="0" borderId="0" xfId="2" applyFont="1"/>
    <xf numFmtId="41" fontId="14" fillId="0" borderId="1" xfId="2" applyFont="1" applyBorder="1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1" fontId="2" fillId="0" borderId="1" xfId="2" applyFont="1" applyFill="1" applyBorder="1" applyAlignment="1">
      <alignment horizontal="center" vertical="center"/>
    </xf>
    <xf numFmtId="41" fontId="17" fillId="0" borderId="1" xfId="2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1" fontId="14" fillId="0" borderId="1" xfId="2" applyFont="1" applyFill="1" applyBorder="1"/>
    <xf numFmtId="41" fontId="2" fillId="0" borderId="1" xfId="2" applyFont="1" applyBorder="1" applyAlignment="1"/>
    <xf numFmtId="41" fontId="14" fillId="0" borderId="1" xfId="2" applyFont="1" applyFill="1" applyBorder="1" applyAlignment="1"/>
    <xf numFmtId="41" fontId="14" fillId="0" borderId="1" xfId="2" applyFont="1" applyBorder="1" applyAlignment="1"/>
    <xf numFmtId="41" fontId="18" fillId="0" borderId="1" xfId="2" applyFont="1" applyFill="1" applyBorder="1" applyAlignment="1"/>
    <xf numFmtId="41" fontId="19" fillId="0" borderId="1" xfId="2" applyFont="1" applyFill="1" applyBorder="1" applyAlignment="1"/>
    <xf numFmtId="41" fontId="2" fillId="0" borderId="1" xfId="2" applyFont="1" applyFill="1" applyBorder="1" applyAlignment="1"/>
    <xf numFmtId="41" fontId="19" fillId="0" borderId="1" xfId="2" applyFont="1" applyBorder="1" applyAlignment="1"/>
    <xf numFmtId="41" fontId="14" fillId="0" borderId="1" xfId="2" applyFont="1" applyFill="1" applyBorder="1" applyAlignment="1">
      <alignment vertical="center"/>
    </xf>
    <xf numFmtId="41" fontId="13" fillId="0" borderId="1" xfId="2" applyFont="1" applyBorder="1" applyAlignment="1"/>
    <xf numFmtId="41" fontId="15" fillId="0" borderId="1" xfId="2" applyFont="1" applyBorder="1" applyAlignment="1"/>
    <xf numFmtId="41" fontId="15" fillId="0" borderId="1" xfId="2" applyFont="1" applyBorder="1"/>
    <xf numFmtId="0" fontId="2" fillId="0" borderId="0" xfId="2" applyNumberFormat="1" applyFont="1"/>
    <xf numFmtId="0" fontId="2" fillId="4" borderId="1" xfId="2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1" fontId="2" fillId="0" borderId="1" xfId="2" applyFont="1" applyBorder="1" applyAlignment="1">
      <alignment horizontal="right"/>
    </xf>
    <xf numFmtId="41" fontId="2" fillId="4" borderId="1" xfId="2" applyFont="1" applyFill="1" applyBorder="1" applyAlignment="1">
      <alignment horizontal="center" vertical="center"/>
    </xf>
    <xf numFmtId="41" fontId="2" fillId="0" borderId="1" xfId="2" applyFont="1" applyBorder="1" applyAlignment="1">
      <alignment horizontal="center" vertical="center"/>
    </xf>
    <xf numFmtId="0" fontId="2" fillId="0" borderId="1" xfId="2" applyNumberFormat="1" applyFont="1" applyBorder="1"/>
    <xf numFmtId="41" fontId="2" fillId="2" borderId="1" xfId="2" applyFont="1" applyFill="1" applyBorder="1" applyAlignment="1">
      <alignment horizontal="center" vertical="center"/>
    </xf>
    <xf numFmtId="41" fontId="14" fillId="3" borderId="1" xfId="2" applyFont="1" applyFill="1" applyBorder="1" applyAlignment="1">
      <alignment horizontal="right" vertical="center"/>
    </xf>
    <xf numFmtId="0" fontId="18" fillId="0" borderId="1" xfId="0" applyFont="1" applyBorder="1"/>
    <xf numFmtId="41" fontId="2" fillId="0" borderId="1" xfId="0" applyNumberFormat="1" applyFont="1" applyBorder="1"/>
    <xf numFmtId="41" fontId="8" fillId="3" borderId="1" xfId="2" applyFont="1" applyFill="1" applyBorder="1" applyAlignment="1">
      <alignment horizontal="center" vertical="center"/>
    </xf>
    <xf numFmtId="41" fontId="2" fillId="0" borderId="2" xfId="2" applyFont="1" applyBorder="1" applyAlignment="1">
      <alignment horizontal="center" vertical="center"/>
    </xf>
    <xf numFmtId="41" fontId="2" fillId="0" borderId="4" xfId="2" applyFont="1" applyBorder="1" applyAlignment="1">
      <alignment horizontal="center" vertical="center"/>
    </xf>
    <xf numFmtId="41" fontId="0" fillId="0" borderId="0" xfId="2" applyFont="1" applyAlignment="1">
      <alignment horizontal="center" vertical="center"/>
    </xf>
    <xf numFmtId="41" fontId="0" fillId="0" borderId="1" xfId="2" applyFont="1" applyBorder="1" applyAlignment="1">
      <alignment horizontal="center" vertical="center"/>
    </xf>
    <xf numFmtId="41" fontId="16" fillId="0" borderId="1" xfId="2" applyFont="1" applyBorder="1" applyAlignment="1">
      <alignment horizontal="center" vertical="center"/>
    </xf>
    <xf numFmtId="41" fontId="0" fillId="0" borderId="1" xfId="2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164" fontId="2" fillId="0" borderId="0" xfId="0" applyNumberFormat="1" applyFont="1"/>
    <xf numFmtId="0" fontId="20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1" fontId="2" fillId="0" borderId="2" xfId="2" applyFont="1" applyFill="1" applyBorder="1" applyAlignment="1">
      <alignment horizontal="center" vertical="center"/>
    </xf>
    <xf numFmtId="41" fontId="2" fillId="0" borderId="3" xfId="2" applyFont="1" applyFill="1" applyBorder="1" applyAlignment="1">
      <alignment horizontal="center" vertical="center"/>
    </xf>
    <xf numFmtId="41" fontId="2" fillId="0" borderId="4" xfId="2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41" fontId="2" fillId="0" borderId="1" xfId="2" applyFont="1" applyFill="1" applyBorder="1" applyAlignment="1">
      <alignment horizontal="center" vertical="center"/>
    </xf>
  </cellXfs>
  <cellStyles count="4">
    <cellStyle name="Comma" xfId="1" builtinId="3"/>
    <cellStyle name="Comma [0]" xfId="2" builtinId="6"/>
    <cellStyle name="Normal" xfId="0" builtinId="0"/>
    <cellStyle name="Normal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25"/>
  <sheetViews>
    <sheetView topLeftCell="A88" zoomScale="69" zoomScaleNormal="69" workbookViewId="0">
      <selection activeCell="L95" sqref="L1:L1048576"/>
    </sheetView>
  </sheetViews>
  <sheetFormatPr defaultRowHeight="15"/>
  <cols>
    <col min="1" max="3" width="9.140625" style="13"/>
    <col min="4" max="4" width="29.140625" style="13" customWidth="1"/>
    <col min="5" max="5" width="26.85546875" style="13" customWidth="1"/>
    <col min="6" max="6" width="20.7109375" style="13" customWidth="1"/>
    <col min="7" max="7" width="16.42578125" style="13" customWidth="1"/>
    <col min="8" max="8" width="23" style="13" customWidth="1"/>
    <col min="9" max="11" width="9.140625" style="13"/>
    <col min="12" max="12" width="9.140625" style="101"/>
    <col min="13" max="14" width="9.140625" style="13"/>
    <col min="15" max="15" width="12.7109375" style="13" bestFit="1" customWidth="1"/>
    <col min="16" max="16384" width="9.140625" style="13"/>
  </cols>
  <sheetData>
    <row r="1" spans="1:12" ht="15.75">
      <c r="A1" s="1"/>
      <c r="B1" s="1"/>
      <c r="C1" s="2"/>
      <c r="D1" s="1"/>
      <c r="E1" s="1"/>
      <c r="F1" s="1"/>
      <c r="G1" s="3"/>
      <c r="H1" s="12"/>
      <c r="I1" s="1"/>
      <c r="J1" s="1"/>
    </row>
    <row r="2" spans="1:12" ht="15.75">
      <c r="A2" s="4" t="s">
        <v>30</v>
      </c>
      <c r="B2" s="1"/>
      <c r="C2" s="2"/>
      <c r="D2" s="1"/>
      <c r="E2" s="1"/>
      <c r="F2" s="1"/>
      <c r="G2" s="3"/>
      <c r="H2" s="12"/>
      <c r="I2" s="101"/>
      <c r="L2" s="13"/>
    </row>
    <row r="3" spans="1:12" ht="15.75">
      <c r="A3" s="4" t="s">
        <v>1</v>
      </c>
      <c r="B3" s="1"/>
      <c r="C3" s="2"/>
      <c r="D3" s="1"/>
      <c r="E3" s="1"/>
      <c r="F3" s="1"/>
      <c r="G3" s="3"/>
      <c r="H3" s="12"/>
      <c r="I3" s="101"/>
      <c r="L3" s="13"/>
    </row>
    <row r="4" spans="1:12" ht="15.75">
      <c r="A4" s="1"/>
      <c r="B4" s="1"/>
      <c r="C4" s="2"/>
      <c r="D4" s="1"/>
      <c r="E4" s="1"/>
      <c r="F4" s="1"/>
      <c r="G4" s="3"/>
      <c r="H4" s="12"/>
      <c r="I4" s="101"/>
      <c r="L4" s="13"/>
    </row>
    <row r="5" spans="1:12" ht="15.75">
      <c r="A5" s="5" t="s">
        <v>2</v>
      </c>
      <c r="B5" s="5" t="s">
        <v>3</v>
      </c>
      <c r="C5" s="5" t="s">
        <v>4</v>
      </c>
      <c r="D5" s="6" t="s">
        <v>5</v>
      </c>
      <c r="E5" s="5" t="s">
        <v>6</v>
      </c>
      <c r="F5" s="5" t="s">
        <v>7</v>
      </c>
      <c r="G5" s="5" t="s">
        <v>8</v>
      </c>
      <c r="H5" s="14"/>
      <c r="I5" s="101"/>
      <c r="L5" s="13"/>
    </row>
    <row r="6" spans="1:12" ht="15.75">
      <c r="A6" s="103">
        <v>1</v>
      </c>
      <c r="B6" s="7">
        <v>2016</v>
      </c>
      <c r="C6" s="103" t="s">
        <v>9</v>
      </c>
      <c r="D6" s="8">
        <v>248026599376</v>
      </c>
      <c r="E6" s="8">
        <v>1425964152418</v>
      </c>
      <c r="F6" s="9">
        <v>1</v>
      </c>
      <c r="G6" s="7">
        <f t="shared" ref="G6:G40" si="0">D6/E6*F6</f>
        <v>0.17393606911886431</v>
      </c>
      <c r="H6" s="11"/>
      <c r="I6" s="101"/>
      <c r="L6" s="13"/>
    </row>
    <row r="7" spans="1:12" ht="15.75">
      <c r="A7" s="104"/>
      <c r="B7" s="7">
        <v>2017</v>
      </c>
      <c r="C7" s="104"/>
      <c r="D7" s="8">
        <v>104374037339</v>
      </c>
      <c r="E7" s="8">
        <v>1392636444501</v>
      </c>
      <c r="F7" s="9">
        <v>1</v>
      </c>
      <c r="G7" s="7">
        <f t="shared" si="0"/>
        <v>7.4947081667389934E-2</v>
      </c>
      <c r="H7" s="11"/>
      <c r="I7" s="101"/>
      <c r="L7" s="13"/>
    </row>
    <row r="8" spans="1:12" ht="15.75">
      <c r="A8" s="104"/>
      <c r="B8" s="7">
        <v>2018</v>
      </c>
      <c r="C8" s="104"/>
      <c r="D8" s="8">
        <v>100378388775</v>
      </c>
      <c r="E8" s="8">
        <v>1168956042706</v>
      </c>
      <c r="F8" s="9">
        <v>1</v>
      </c>
      <c r="G8" s="7">
        <f t="shared" si="0"/>
        <v>8.5870114108512988E-2</v>
      </c>
      <c r="H8" s="11"/>
      <c r="I8" s="101"/>
      <c r="L8" s="13"/>
    </row>
    <row r="9" spans="1:12" ht="15.75">
      <c r="A9" s="104"/>
      <c r="B9" s="7">
        <v>2019</v>
      </c>
      <c r="C9" s="104"/>
      <c r="D9" s="8">
        <v>214147120992</v>
      </c>
      <c r="E9" s="17">
        <v>1393079542074</v>
      </c>
      <c r="F9" s="9">
        <v>1</v>
      </c>
      <c r="G9" s="7">
        <f t="shared" si="0"/>
        <v>0.15372210597047484</v>
      </c>
      <c r="H9" s="11"/>
      <c r="I9" s="101"/>
      <c r="L9" s="13"/>
    </row>
    <row r="10" spans="1:12" ht="15.75">
      <c r="A10" s="104"/>
      <c r="B10" s="7">
        <v>2020</v>
      </c>
      <c r="C10" s="104"/>
      <c r="D10" s="8">
        <v>188920298030</v>
      </c>
      <c r="E10" s="17">
        <v>1566673828068</v>
      </c>
      <c r="F10" s="9">
        <v>1</v>
      </c>
      <c r="G10" s="7">
        <f t="shared" si="0"/>
        <v>0.12058687305894031</v>
      </c>
      <c r="H10" s="11"/>
      <c r="I10" s="101"/>
      <c r="L10" s="13"/>
    </row>
    <row r="11" spans="1:12" ht="15.75">
      <c r="A11" s="105"/>
      <c r="B11" s="7">
        <v>2021</v>
      </c>
      <c r="C11" s="105"/>
      <c r="D11" s="8">
        <v>186151967971</v>
      </c>
      <c r="E11" s="17">
        <v>1697387196209</v>
      </c>
      <c r="F11" s="9">
        <v>1</v>
      </c>
      <c r="G11" s="7">
        <f t="shared" si="0"/>
        <v>0.10966971377347366</v>
      </c>
      <c r="H11" s="11"/>
      <c r="I11" s="101"/>
      <c r="L11" s="13"/>
    </row>
    <row r="12" spans="1:12" ht="15.75">
      <c r="A12" s="103">
        <v>2</v>
      </c>
      <c r="B12" s="7">
        <v>2016</v>
      </c>
      <c r="C12" s="103" t="s">
        <v>11</v>
      </c>
      <c r="D12" s="8">
        <v>254509268000</v>
      </c>
      <c r="E12" s="8">
        <v>1197796650000</v>
      </c>
      <c r="F12" s="9">
        <v>1</v>
      </c>
      <c r="G12" s="7">
        <f t="shared" si="0"/>
        <v>0.21248119870764373</v>
      </c>
      <c r="H12" s="11"/>
      <c r="I12" s="101"/>
      <c r="L12" s="13"/>
    </row>
    <row r="13" spans="1:12" ht="15.75">
      <c r="A13" s="104"/>
      <c r="B13" s="7">
        <v>2017</v>
      </c>
      <c r="C13" s="104"/>
      <c r="D13" s="8">
        <v>276390014000</v>
      </c>
      <c r="E13" s="8">
        <v>1340842765000</v>
      </c>
      <c r="F13" s="9">
        <v>1</v>
      </c>
      <c r="G13" s="7">
        <f t="shared" si="0"/>
        <v>0.20613156233870569</v>
      </c>
      <c r="H13" s="11"/>
      <c r="I13" s="101"/>
      <c r="L13" s="13"/>
    </row>
    <row r="14" spans="1:12" ht="15.75">
      <c r="A14" s="104"/>
      <c r="B14" s="7">
        <v>2018</v>
      </c>
      <c r="C14" s="104"/>
      <c r="D14" s="8">
        <v>347689774000</v>
      </c>
      <c r="E14" s="8">
        <v>1523517170000</v>
      </c>
      <c r="F14" s="9">
        <v>1</v>
      </c>
      <c r="G14" s="7">
        <f t="shared" si="0"/>
        <v>0.22821519891370834</v>
      </c>
      <c r="H14" s="11"/>
      <c r="I14" s="101"/>
      <c r="L14" s="13"/>
    </row>
    <row r="15" spans="1:12" ht="15.75">
      <c r="A15" s="104"/>
      <c r="B15" s="7">
        <v>2019</v>
      </c>
      <c r="C15" s="104"/>
      <c r="D15" s="8">
        <v>312114544000</v>
      </c>
      <c r="E15" s="17">
        <v>1425983722000</v>
      </c>
      <c r="F15" s="9">
        <v>1</v>
      </c>
      <c r="G15" s="7">
        <f t="shared" si="0"/>
        <v>0.21887665278692431</v>
      </c>
      <c r="H15" s="11"/>
      <c r="I15" s="101"/>
      <c r="L15" s="13"/>
    </row>
    <row r="16" spans="1:12" ht="15.75">
      <c r="A16" s="104"/>
      <c r="B16" s="7">
        <v>2020</v>
      </c>
      <c r="C16" s="104"/>
      <c r="D16" s="8">
        <v>118592661000</v>
      </c>
      <c r="E16" s="17">
        <v>1225580913000</v>
      </c>
      <c r="F16" s="9">
        <v>1</v>
      </c>
      <c r="G16" s="7">
        <f t="shared" si="0"/>
        <v>9.6764448386934043E-2</v>
      </c>
      <c r="H16" s="11"/>
      <c r="I16" s="101"/>
      <c r="L16" s="13"/>
    </row>
    <row r="17" spans="1:12" ht="15.75">
      <c r="A17" s="105"/>
      <c r="B17" s="7">
        <v>2021</v>
      </c>
      <c r="C17" s="105"/>
      <c r="D17" s="8">
        <v>190439817000</v>
      </c>
      <c r="E17" s="17">
        <v>1308722065000</v>
      </c>
      <c r="F17" s="9">
        <v>1</v>
      </c>
      <c r="G17" s="7">
        <f t="shared" si="0"/>
        <v>0.14551586016088144</v>
      </c>
      <c r="H17" s="11"/>
      <c r="I17" s="101"/>
      <c r="L17" s="13"/>
    </row>
    <row r="18" spans="1:12" ht="15.75">
      <c r="A18" s="106">
        <v>3</v>
      </c>
      <c r="B18" s="7">
        <v>2016</v>
      </c>
      <c r="C18" s="103" t="s">
        <v>12</v>
      </c>
      <c r="D18" s="8">
        <v>145119664000</v>
      </c>
      <c r="E18" s="16">
        <v>1531365558000</v>
      </c>
      <c r="F18" s="9">
        <v>1</v>
      </c>
      <c r="G18" s="7">
        <f t="shared" si="0"/>
        <v>9.4764873900866464E-2</v>
      </c>
      <c r="H18" s="11"/>
      <c r="I18" s="101"/>
      <c r="L18" s="13"/>
    </row>
    <row r="19" spans="1:12" ht="15.75">
      <c r="A19" s="106"/>
      <c r="B19" s="7">
        <v>2017</v>
      </c>
      <c r="C19" s="104"/>
      <c r="D19" s="8">
        <v>148312987000</v>
      </c>
      <c r="E19" s="8">
        <v>1640886147000</v>
      </c>
      <c r="F19" s="9">
        <v>1</v>
      </c>
      <c r="G19" s="7">
        <f t="shared" si="0"/>
        <v>9.0385909632522479E-2</v>
      </c>
      <c r="H19" s="11"/>
      <c r="I19" s="101"/>
      <c r="L19" s="13"/>
    </row>
    <row r="20" spans="1:12" ht="15.75">
      <c r="A20" s="106"/>
      <c r="B20" s="7">
        <v>2018</v>
      </c>
      <c r="C20" s="104"/>
      <c r="D20" s="8">
        <v>203324139000</v>
      </c>
      <c r="E20" s="8">
        <v>1682821739000</v>
      </c>
      <c r="F20" s="9">
        <v>1</v>
      </c>
      <c r="G20" s="7">
        <f t="shared" si="0"/>
        <v>0.12082333754543921</v>
      </c>
      <c r="H20" s="11"/>
      <c r="I20" s="101"/>
      <c r="L20" s="13"/>
    </row>
    <row r="21" spans="1:12" ht="15.75">
      <c r="A21" s="106"/>
      <c r="B21" s="7">
        <v>2019</v>
      </c>
      <c r="C21" s="104"/>
      <c r="D21" s="8">
        <v>219199794000</v>
      </c>
      <c r="E21" s="21">
        <v>1829960714000</v>
      </c>
      <c r="F21" s="9">
        <v>1</v>
      </c>
      <c r="G21" s="7">
        <f>D21/E22*F21</f>
        <v>0.11033295622245116</v>
      </c>
      <c r="H21" s="11"/>
      <c r="I21" s="101"/>
      <c r="L21" s="13"/>
    </row>
    <row r="22" spans="1:12" ht="15.75">
      <c r="A22" s="106"/>
      <c r="B22" s="7">
        <v>2020</v>
      </c>
      <c r="C22" s="104"/>
      <c r="D22" s="8">
        <v>137903496000</v>
      </c>
      <c r="E22" s="8">
        <v>1986711872000</v>
      </c>
      <c r="F22" s="9">
        <v>1</v>
      </c>
      <c r="G22" s="7">
        <f>D22/E23*F22</f>
        <v>6.6112069975498122E-2</v>
      </c>
      <c r="H22" s="11"/>
      <c r="I22" s="101"/>
      <c r="L22" s="13"/>
    </row>
    <row r="23" spans="1:12" ht="15.75">
      <c r="A23" s="106"/>
      <c r="B23" s="7">
        <v>2021</v>
      </c>
      <c r="C23" s="105"/>
      <c r="D23" s="8">
        <v>171962942000</v>
      </c>
      <c r="E23" s="8">
        <v>2085904980000</v>
      </c>
      <c r="F23" s="9">
        <v>1</v>
      </c>
      <c r="G23" s="7">
        <f>D23/E23*F23</f>
        <v>8.2440448461847005E-2</v>
      </c>
      <c r="H23" s="11"/>
      <c r="I23" s="101"/>
      <c r="L23" s="13"/>
    </row>
    <row r="24" spans="1:12" ht="15.75">
      <c r="A24" s="103">
        <v>4</v>
      </c>
      <c r="B24" s="7">
        <v>2016</v>
      </c>
      <c r="C24" s="103" t="s">
        <v>13</v>
      </c>
      <c r="D24" s="8">
        <v>6586081000000</v>
      </c>
      <c r="E24" s="8">
        <v>62951634000000</v>
      </c>
      <c r="F24" s="9">
        <v>1</v>
      </c>
      <c r="G24" s="7">
        <f t="shared" si="0"/>
        <v>0.10462128751098025</v>
      </c>
      <c r="H24" s="11"/>
      <c r="I24" s="101"/>
      <c r="L24" s="13"/>
    </row>
    <row r="25" spans="1:12" ht="15.75">
      <c r="A25" s="104"/>
      <c r="B25" s="7">
        <v>2017</v>
      </c>
      <c r="C25" s="104"/>
      <c r="D25" s="8">
        <v>7703622000000</v>
      </c>
      <c r="E25" s="8">
        <v>66759930000000</v>
      </c>
      <c r="F25" s="9">
        <v>1</v>
      </c>
      <c r="G25" s="7">
        <f t="shared" si="0"/>
        <v>0.11539290110100475</v>
      </c>
      <c r="H25" s="11"/>
      <c r="I25" s="101"/>
      <c r="L25" s="13"/>
    </row>
    <row r="26" spans="1:12" ht="15.75">
      <c r="A26" s="104"/>
      <c r="B26" s="7">
        <v>2018</v>
      </c>
      <c r="C26" s="104"/>
      <c r="D26" s="8">
        <v>7968008000000</v>
      </c>
      <c r="E26" s="8">
        <v>69079219000000</v>
      </c>
      <c r="F26" s="9">
        <v>1</v>
      </c>
      <c r="G26" s="7">
        <f t="shared" si="0"/>
        <v>0.11534594796157148</v>
      </c>
      <c r="H26" s="11"/>
      <c r="I26" s="101"/>
      <c r="L26" s="13"/>
    </row>
    <row r="27" spans="1:12" ht="15.75">
      <c r="A27" s="104"/>
      <c r="B27" s="7">
        <v>2019</v>
      </c>
      <c r="C27" s="104"/>
      <c r="D27" s="8">
        <v>10800102000000</v>
      </c>
      <c r="E27" s="8">
        <v>78647274000000</v>
      </c>
      <c r="F27" s="9">
        <v>1</v>
      </c>
      <c r="G27" s="7">
        <f t="shared" si="0"/>
        <v>0.13732328472058675</v>
      </c>
      <c r="H27" s="11"/>
      <c r="I27" s="101"/>
      <c r="L27" s="13"/>
    </row>
    <row r="28" spans="1:12" ht="15.75">
      <c r="A28" s="104"/>
      <c r="B28" s="7">
        <v>2020</v>
      </c>
      <c r="C28" s="104"/>
      <c r="D28" s="8">
        <v>7591709000000</v>
      </c>
      <c r="E28" s="8">
        <v>78191409000000</v>
      </c>
      <c r="F28" s="9">
        <v>1</v>
      </c>
      <c r="G28" s="7">
        <f t="shared" si="0"/>
        <v>9.7091344139865796E-2</v>
      </c>
      <c r="H28" s="11"/>
      <c r="I28" s="101"/>
      <c r="L28" s="13"/>
    </row>
    <row r="29" spans="1:12" ht="15.75">
      <c r="A29" s="105"/>
      <c r="B29" s="7">
        <v>2021</v>
      </c>
      <c r="C29" s="105"/>
      <c r="D29" s="8">
        <v>5768435000000</v>
      </c>
      <c r="E29" s="8">
        <v>89964369000000</v>
      </c>
      <c r="F29" s="9">
        <v>1</v>
      </c>
      <c r="G29" s="7">
        <f t="shared" si="0"/>
        <v>6.4119106976674292E-2</v>
      </c>
      <c r="H29" s="11"/>
      <c r="I29" s="101"/>
      <c r="L29" s="13"/>
    </row>
    <row r="30" spans="1:12" ht="15.75">
      <c r="A30" s="103">
        <v>5</v>
      </c>
      <c r="B30" s="7">
        <v>2016</v>
      </c>
      <c r="C30" s="103" t="s">
        <v>14</v>
      </c>
      <c r="D30" s="8">
        <v>12530201000000</v>
      </c>
      <c r="E30" s="8">
        <v>42508277000000</v>
      </c>
      <c r="F30" s="9">
        <v>1</v>
      </c>
      <c r="G30" s="7">
        <f t="shared" si="0"/>
        <v>0.29477085133325914</v>
      </c>
      <c r="H30" s="11"/>
      <c r="I30" s="101"/>
      <c r="L30" s="13"/>
    </row>
    <row r="31" spans="1:12" ht="15.75">
      <c r="A31" s="104"/>
      <c r="B31" s="7">
        <v>2017</v>
      </c>
      <c r="C31" s="104"/>
      <c r="D31" s="8">
        <v>12483134000000</v>
      </c>
      <c r="E31" s="8">
        <v>43141063000000</v>
      </c>
      <c r="F31" s="9">
        <v>1</v>
      </c>
      <c r="G31" s="7">
        <f t="shared" si="0"/>
        <v>0.28935619875662311</v>
      </c>
      <c r="H31" s="11"/>
      <c r="I31" s="101"/>
      <c r="L31" s="13"/>
    </row>
    <row r="32" spans="1:12" ht="15.75">
      <c r="A32" s="104"/>
      <c r="B32" s="7">
        <v>2018</v>
      </c>
      <c r="C32" s="104"/>
      <c r="D32" s="8">
        <v>13629251000000</v>
      </c>
      <c r="E32" s="8">
        <v>46602420000000</v>
      </c>
      <c r="F32" s="9">
        <v>1</v>
      </c>
      <c r="G32" s="7">
        <f t="shared" si="0"/>
        <v>0.29245800969134222</v>
      </c>
      <c r="H32" s="11"/>
      <c r="I32" s="101"/>
      <c r="L32" s="13"/>
    </row>
    <row r="33" spans="1:12" ht="15.75">
      <c r="A33" s="104"/>
      <c r="B33" s="7">
        <v>2019</v>
      </c>
      <c r="C33" s="104"/>
      <c r="D33" s="8">
        <v>13932030000000</v>
      </c>
      <c r="E33" s="8">
        <v>50902806000000</v>
      </c>
      <c r="F33" s="9">
        <v>1</v>
      </c>
      <c r="G33" s="7">
        <f t="shared" si="0"/>
        <v>0.27369866407757559</v>
      </c>
      <c r="H33" s="11"/>
      <c r="I33" s="101"/>
      <c r="L33" s="13"/>
    </row>
    <row r="34" spans="1:12" ht="15.75">
      <c r="A34" s="104"/>
      <c r="B34" s="7">
        <v>2020</v>
      </c>
      <c r="C34" s="104"/>
      <c r="D34" s="8">
        <v>8478305000000</v>
      </c>
      <c r="E34" s="8">
        <v>49674030000000</v>
      </c>
      <c r="F34" s="9">
        <v>1</v>
      </c>
      <c r="G34" s="7">
        <f t="shared" si="0"/>
        <v>0.17067882352206978</v>
      </c>
      <c r="H34" s="11"/>
      <c r="I34" s="101"/>
      <c r="L34" s="13"/>
    </row>
    <row r="35" spans="1:12" ht="15.75">
      <c r="A35" s="105"/>
      <c r="B35" s="7">
        <v>2021</v>
      </c>
      <c r="C35" s="105"/>
      <c r="D35" s="8">
        <v>7363668000000</v>
      </c>
      <c r="E35" s="8">
        <v>53090428000000</v>
      </c>
      <c r="F35" s="9">
        <v>1</v>
      </c>
      <c r="G35" s="7">
        <f t="shared" si="0"/>
        <v>0.13870048288177297</v>
      </c>
      <c r="H35" s="11"/>
      <c r="I35" s="101"/>
      <c r="L35" s="13"/>
    </row>
    <row r="36" spans="1:12" ht="15.75">
      <c r="A36" s="106">
        <v>6</v>
      </c>
      <c r="B36" s="7">
        <v>2016</v>
      </c>
      <c r="C36" s="103" t="s">
        <v>15</v>
      </c>
      <c r="D36" s="8">
        <v>3635216000000</v>
      </c>
      <c r="E36" s="8">
        <v>28901948000000</v>
      </c>
      <c r="F36" s="9">
        <v>1</v>
      </c>
      <c r="G36" s="7">
        <f t="shared" si="0"/>
        <v>0.12577754274556166</v>
      </c>
      <c r="H36" s="11"/>
      <c r="I36" s="101"/>
      <c r="L36" s="13"/>
    </row>
    <row r="37" spans="1:12" ht="15.75">
      <c r="A37" s="106"/>
      <c r="B37" s="7">
        <v>2017</v>
      </c>
      <c r="C37" s="104"/>
      <c r="D37" s="8">
        <v>3531220000000</v>
      </c>
      <c r="E37" s="8">
        <v>31619514000000</v>
      </c>
      <c r="F37" s="9">
        <v>1</v>
      </c>
      <c r="G37" s="7">
        <f t="shared" si="0"/>
        <v>0.11167850334448531</v>
      </c>
      <c r="H37" s="11"/>
      <c r="I37" s="101"/>
      <c r="L37" s="13"/>
    </row>
    <row r="38" spans="1:12" ht="15.75">
      <c r="A38" s="106"/>
      <c r="B38" s="7">
        <v>2018</v>
      </c>
      <c r="C38" s="104"/>
      <c r="D38" s="8">
        <v>5206867000000</v>
      </c>
      <c r="E38" s="8">
        <v>34367153000000</v>
      </c>
      <c r="F38" s="9">
        <v>1</v>
      </c>
      <c r="G38" s="7">
        <f t="shared" si="0"/>
        <v>0.15150708003074914</v>
      </c>
      <c r="H38" s="11"/>
      <c r="I38" s="101"/>
      <c r="L38" s="13"/>
    </row>
    <row r="39" spans="1:12" ht="15.75">
      <c r="A39" s="106"/>
      <c r="B39" s="7">
        <v>2019</v>
      </c>
      <c r="C39" s="104"/>
      <c r="D39" s="8">
        <v>5736489000000</v>
      </c>
      <c r="E39" s="15">
        <v>38709314000000</v>
      </c>
      <c r="F39" s="9">
        <v>1</v>
      </c>
      <c r="G39" s="7">
        <f t="shared" si="0"/>
        <v>0.14819402379489338</v>
      </c>
      <c r="H39" s="11"/>
      <c r="I39" s="101"/>
      <c r="L39" s="13"/>
    </row>
    <row r="40" spans="1:12" ht="15.75">
      <c r="A40" s="106"/>
      <c r="B40" s="7">
        <v>2020</v>
      </c>
      <c r="C40" s="104"/>
      <c r="D40" s="8">
        <v>7421643000000</v>
      </c>
      <c r="E40" s="15">
        <v>103588325000000</v>
      </c>
      <c r="F40" s="9">
        <v>1</v>
      </c>
      <c r="G40" s="7">
        <f t="shared" si="0"/>
        <v>7.1645554651067103E-2</v>
      </c>
      <c r="H40" s="11"/>
      <c r="I40" s="101"/>
      <c r="L40" s="13"/>
    </row>
    <row r="41" spans="1:12" ht="15.75">
      <c r="A41" s="106"/>
      <c r="B41" s="7">
        <v>2021</v>
      </c>
      <c r="C41" s="105"/>
      <c r="D41" s="8">
        <v>8530199000000</v>
      </c>
      <c r="E41" s="15">
        <v>118066628000000</v>
      </c>
      <c r="F41" s="9">
        <v>1</v>
      </c>
      <c r="G41" s="7">
        <f t="shared" ref="G41:G92" si="1">D41/E41*F41</f>
        <v>7.2249027049370806E-2</v>
      </c>
      <c r="H41" s="11"/>
      <c r="I41" s="101"/>
      <c r="L41" s="13"/>
    </row>
    <row r="42" spans="1:12" ht="15.75">
      <c r="A42" s="103">
        <v>7</v>
      </c>
      <c r="B42" s="7">
        <v>2016</v>
      </c>
      <c r="C42" s="103" t="s">
        <v>16</v>
      </c>
      <c r="D42" s="8">
        <v>4984305000000</v>
      </c>
      <c r="E42" s="8">
        <v>82174515000000</v>
      </c>
      <c r="F42" s="9">
        <v>1</v>
      </c>
      <c r="G42" s="7">
        <f t="shared" si="1"/>
        <v>6.0655119169246083E-2</v>
      </c>
      <c r="H42" s="11"/>
      <c r="I42" s="101"/>
      <c r="L42" s="13"/>
    </row>
    <row r="43" spans="1:12" ht="15.75">
      <c r="A43" s="104"/>
      <c r="B43" s="7">
        <v>2017</v>
      </c>
      <c r="C43" s="104"/>
      <c r="D43" s="8">
        <v>5039068000000</v>
      </c>
      <c r="E43" s="8">
        <v>87939488000000</v>
      </c>
      <c r="F43" s="9">
        <v>1</v>
      </c>
      <c r="G43" s="7">
        <f t="shared" si="1"/>
        <v>5.7301538985535146E-2</v>
      </c>
      <c r="H43" s="11"/>
      <c r="I43" s="101"/>
      <c r="L43" s="13"/>
    </row>
    <row r="44" spans="1:12" ht="15.75">
      <c r="A44" s="104"/>
      <c r="B44" s="7">
        <v>2018</v>
      </c>
      <c r="C44" s="104"/>
      <c r="D44" s="8">
        <v>6350788000000</v>
      </c>
      <c r="E44" s="8">
        <v>96537796000000</v>
      </c>
      <c r="F44" s="9">
        <v>1</v>
      </c>
      <c r="G44" s="7">
        <f t="shared" si="1"/>
        <v>6.5785508506947893E-2</v>
      </c>
      <c r="H44" s="11"/>
      <c r="I44" s="101"/>
      <c r="L44" s="13"/>
    </row>
    <row r="45" spans="1:12" ht="15.75">
      <c r="A45" s="104"/>
      <c r="B45" s="7">
        <v>2019</v>
      </c>
      <c r="C45" s="104"/>
      <c r="D45" s="8">
        <v>6588662000000</v>
      </c>
      <c r="E45" s="17">
        <v>96198559000000</v>
      </c>
      <c r="F45" s="9">
        <v>1</v>
      </c>
      <c r="G45" s="7">
        <f t="shared" si="1"/>
        <v>6.8490235908835184E-2</v>
      </c>
      <c r="H45" s="11"/>
      <c r="I45" s="101"/>
      <c r="L45" s="13"/>
    </row>
    <row r="46" spans="1:12" ht="15.75">
      <c r="A46" s="104"/>
      <c r="B46" s="7">
        <v>2020</v>
      </c>
      <c r="C46" s="104"/>
      <c r="D46" s="8">
        <v>9241113000000</v>
      </c>
      <c r="E46" s="17">
        <v>163136516000000</v>
      </c>
      <c r="F46" s="9">
        <v>1</v>
      </c>
      <c r="G46" s="7">
        <f t="shared" si="1"/>
        <v>5.6646502123411782E-2</v>
      </c>
      <c r="H46" s="11"/>
      <c r="I46" s="101"/>
      <c r="L46" s="13"/>
    </row>
    <row r="47" spans="1:12" ht="15.75">
      <c r="A47" s="105"/>
      <c r="B47" s="7">
        <v>2021</v>
      </c>
      <c r="C47" s="105"/>
      <c r="D47" s="8">
        <v>12127419000000</v>
      </c>
      <c r="E47" s="17">
        <v>179356193000000</v>
      </c>
      <c r="F47" s="9">
        <v>1</v>
      </c>
      <c r="G47" s="7">
        <f t="shared" si="1"/>
        <v>6.7616393931822588E-2</v>
      </c>
      <c r="H47" s="11"/>
      <c r="L47" s="13"/>
    </row>
    <row r="48" spans="1:12" ht="15.75">
      <c r="A48" s="103">
        <v>8</v>
      </c>
      <c r="B48" s="7">
        <v>2016</v>
      </c>
      <c r="C48" s="103" t="s">
        <v>17</v>
      </c>
      <c r="D48" s="8">
        <v>207150366829</v>
      </c>
      <c r="E48" s="8">
        <v>3284504424358</v>
      </c>
      <c r="F48" s="9">
        <v>1</v>
      </c>
      <c r="G48" s="7">
        <f t="shared" si="1"/>
        <v>6.3068986996262094E-2</v>
      </c>
      <c r="H48" s="11"/>
      <c r="L48" s="13"/>
    </row>
    <row r="49" spans="1:12" ht="15.75">
      <c r="A49" s="104"/>
      <c r="B49" s="7">
        <v>2017</v>
      </c>
      <c r="C49" s="104"/>
      <c r="D49" s="8">
        <v>121129837575</v>
      </c>
      <c r="E49" s="8">
        <v>3237959219274</v>
      </c>
      <c r="F49" s="9">
        <v>1</v>
      </c>
      <c r="G49" s="7">
        <f t="shared" si="1"/>
        <v>3.7409315365670097E-2</v>
      </c>
      <c r="H49" s="11"/>
      <c r="L49" s="13"/>
    </row>
    <row r="50" spans="1:12" ht="15.75">
      <c r="A50" s="104"/>
      <c r="B50" s="7">
        <v>2018</v>
      </c>
      <c r="C50" s="104"/>
      <c r="D50" s="8">
        <v>179025676787</v>
      </c>
      <c r="E50" s="8">
        <v>3592164205408</v>
      </c>
      <c r="F50" s="9">
        <v>1</v>
      </c>
      <c r="G50" s="7">
        <f t="shared" si="1"/>
        <v>4.9837832167437389E-2</v>
      </c>
      <c r="H50" s="11"/>
      <c r="L50" s="13"/>
    </row>
    <row r="51" spans="1:12" ht="15.75">
      <c r="A51" s="104"/>
      <c r="B51" s="7">
        <v>2019</v>
      </c>
      <c r="C51" s="104"/>
      <c r="D51" s="22">
        <v>534040428097</v>
      </c>
      <c r="E51" s="22">
        <v>4695764958883</v>
      </c>
      <c r="F51" s="9">
        <v>1</v>
      </c>
      <c r="G51" s="7">
        <f t="shared" si="1"/>
        <v>0.1137281002718744</v>
      </c>
      <c r="H51" s="11"/>
      <c r="L51" s="13"/>
    </row>
    <row r="52" spans="1:12" ht="15.75">
      <c r="A52" s="104"/>
      <c r="B52" s="7">
        <v>2020</v>
      </c>
      <c r="C52" s="104"/>
      <c r="D52" s="22">
        <v>110904948290</v>
      </c>
      <c r="E52" s="22">
        <v>5255359155031</v>
      </c>
      <c r="F52" s="9">
        <v>1</v>
      </c>
      <c r="G52" s="7">
        <f t="shared" si="1"/>
        <v>2.1103210079149348E-2</v>
      </c>
      <c r="H52" s="11"/>
      <c r="L52" s="13"/>
    </row>
    <row r="53" spans="1:12" ht="15.75">
      <c r="A53" s="105"/>
      <c r="B53" s="7">
        <v>2021</v>
      </c>
      <c r="C53" s="105"/>
      <c r="D53" s="22">
        <v>122401609250</v>
      </c>
      <c r="E53" s="22">
        <v>5346800159052</v>
      </c>
      <c r="F53" s="9">
        <v>1</v>
      </c>
      <c r="G53" s="7">
        <f t="shared" si="1"/>
        <v>2.2892497495493096E-2</v>
      </c>
      <c r="H53" s="11"/>
      <c r="L53" s="13"/>
    </row>
    <row r="54" spans="1:12" ht="15.75">
      <c r="A54" s="106">
        <v>9</v>
      </c>
      <c r="B54" s="7">
        <v>2016</v>
      </c>
      <c r="C54" s="103" t="s">
        <v>18</v>
      </c>
      <c r="D54" s="8">
        <v>2353923940687</v>
      </c>
      <c r="E54" s="8">
        <v>15226009210657</v>
      </c>
      <c r="F54" s="9">
        <v>1</v>
      </c>
      <c r="G54" s="7">
        <f>D54/E54*F54</f>
        <v>0.15459887801981886</v>
      </c>
      <c r="H54" s="11"/>
      <c r="L54" s="13"/>
    </row>
    <row r="55" spans="1:12" ht="15.75">
      <c r="A55" s="106"/>
      <c r="B55" s="7">
        <v>2017</v>
      </c>
      <c r="C55" s="104"/>
      <c r="D55" s="8">
        <v>2442945312378</v>
      </c>
      <c r="E55" s="8">
        <v>16616239416335</v>
      </c>
      <c r="F55" s="9">
        <v>1</v>
      </c>
      <c r="G55" s="7">
        <f t="shared" si="1"/>
        <v>0.14702155229999894</v>
      </c>
      <c r="H55" s="11"/>
      <c r="L55" s="13"/>
    </row>
    <row r="56" spans="1:12" ht="15.75">
      <c r="A56" s="106"/>
      <c r="B56" s="7">
        <v>2018</v>
      </c>
      <c r="C56" s="104"/>
      <c r="D56" s="8">
        <v>2552706945624</v>
      </c>
      <c r="E56" s="8">
        <v>18146206145369</v>
      </c>
      <c r="F56" s="9">
        <v>1</v>
      </c>
      <c r="G56" s="7">
        <f t="shared" si="1"/>
        <v>0.14067441564227259</v>
      </c>
      <c r="H56" s="11"/>
      <c r="L56" s="13"/>
    </row>
    <row r="57" spans="1:12" ht="15.75">
      <c r="A57" s="106"/>
      <c r="B57" s="7">
        <v>2019</v>
      </c>
      <c r="C57" s="104"/>
      <c r="D57" s="8">
        <v>2513242403090</v>
      </c>
      <c r="E57" s="8">
        <v>20264726862584</v>
      </c>
      <c r="F57" s="9">
        <v>1</v>
      </c>
      <c r="G57" s="7">
        <f t="shared" si="1"/>
        <v>0.12402054170936558</v>
      </c>
      <c r="H57" s="11"/>
      <c r="L57" s="13"/>
    </row>
    <row r="58" spans="1:12" ht="15.75">
      <c r="A58" s="106"/>
      <c r="B58" s="7">
        <v>2020</v>
      </c>
      <c r="C58" s="104"/>
      <c r="D58" s="8">
        <v>2865987119268</v>
      </c>
      <c r="E58" s="8">
        <v>22564300317374</v>
      </c>
      <c r="F58" s="9">
        <v>1</v>
      </c>
      <c r="G58" s="7">
        <f t="shared" si="1"/>
        <v>0.12701422507930613</v>
      </c>
      <c r="H58" s="11"/>
      <c r="L58" s="13"/>
    </row>
    <row r="59" spans="1:12" ht="15.75">
      <c r="A59" s="106"/>
      <c r="B59" s="7">
        <v>2021</v>
      </c>
      <c r="C59" s="105"/>
      <c r="D59" s="8">
        <v>3208499314413</v>
      </c>
      <c r="E59" s="8">
        <v>25666635156271</v>
      </c>
      <c r="F59" s="9">
        <v>1</v>
      </c>
      <c r="G59" s="7">
        <f t="shared" si="1"/>
        <v>0.1250066202631584</v>
      </c>
      <c r="H59" s="11"/>
      <c r="L59" s="13"/>
    </row>
    <row r="60" spans="1:12" ht="15.75">
      <c r="A60" s="103">
        <v>10</v>
      </c>
      <c r="B60" s="7">
        <v>2016</v>
      </c>
      <c r="C60" s="103" t="s">
        <v>19</v>
      </c>
      <c r="D60" s="8">
        <v>153929187000</v>
      </c>
      <c r="E60" s="8">
        <v>743934894000</v>
      </c>
      <c r="F60" s="9">
        <v>1</v>
      </c>
      <c r="G60" s="7">
        <f t="shared" si="1"/>
        <v>0.20691217503234899</v>
      </c>
      <c r="H60" s="11"/>
      <c r="L60" s="13"/>
    </row>
    <row r="61" spans="1:12" ht="15.75">
      <c r="A61" s="104"/>
      <c r="B61" s="7">
        <v>2017</v>
      </c>
      <c r="C61" s="104"/>
      <c r="D61" s="8">
        <v>155964972000</v>
      </c>
      <c r="E61" s="8">
        <v>847006544000</v>
      </c>
      <c r="F61" s="9">
        <v>1</v>
      </c>
      <c r="G61" s="7">
        <f t="shared" si="1"/>
        <v>0.1841366788778907</v>
      </c>
      <c r="H61" s="11"/>
      <c r="L61" s="13"/>
    </row>
    <row r="62" spans="1:12" ht="15.75">
      <c r="A62" s="104"/>
      <c r="B62" s="7">
        <v>2018</v>
      </c>
      <c r="C62" s="104"/>
      <c r="D62" s="8">
        <v>1168442960000</v>
      </c>
      <c r="E62" s="8">
        <v>126311368900</v>
      </c>
      <c r="F62" s="9">
        <v>1</v>
      </c>
      <c r="G62" s="7">
        <f t="shared" si="1"/>
        <v>9.2504971656593291</v>
      </c>
      <c r="H62" s="11"/>
      <c r="L62" s="13"/>
    </row>
    <row r="63" spans="1:12" ht="15.75">
      <c r="A63" s="104"/>
      <c r="B63" s="7">
        <v>2019</v>
      </c>
      <c r="C63" s="104"/>
      <c r="D63" s="8">
        <v>75731257000</v>
      </c>
      <c r="E63" s="8">
        <v>901060986000</v>
      </c>
      <c r="F63" s="9">
        <v>1</v>
      </c>
      <c r="G63" s="7">
        <f t="shared" si="1"/>
        <v>8.4046760626255768E-2</v>
      </c>
      <c r="L63" s="13"/>
    </row>
    <row r="64" spans="1:12" ht="15.75">
      <c r="A64" s="104"/>
      <c r="B64" s="7">
        <v>2020</v>
      </c>
      <c r="C64" s="104"/>
      <c r="D64" s="8">
        <v>76911367000</v>
      </c>
      <c r="E64" s="8">
        <v>929901046000</v>
      </c>
      <c r="F64" s="9">
        <v>1</v>
      </c>
      <c r="G64" s="7">
        <f t="shared" si="1"/>
        <v>8.2709195059879517E-2</v>
      </c>
      <c r="L64" s="13"/>
    </row>
    <row r="65" spans="1:12" ht="15.75">
      <c r="A65" s="105"/>
      <c r="B65" s="7">
        <v>2021</v>
      </c>
      <c r="C65" s="105"/>
      <c r="D65" s="8">
        <v>126016763000</v>
      </c>
      <c r="E65" s="8">
        <v>1026266866000</v>
      </c>
      <c r="F65" s="9">
        <v>1</v>
      </c>
      <c r="G65" s="7">
        <f t="shared" si="1"/>
        <v>0.12279141729593752</v>
      </c>
      <c r="L65" s="13"/>
    </row>
    <row r="66" spans="1:12" ht="15.75">
      <c r="A66" s="103">
        <v>11</v>
      </c>
      <c r="B66" s="7">
        <v>2016</v>
      </c>
      <c r="C66" s="103" t="s">
        <v>20</v>
      </c>
      <c r="D66" s="8">
        <v>979530000000</v>
      </c>
      <c r="E66" s="8">
        <v>2275038000000</v>
      </c>
      <c r="F66" s="9">
        <v>1</v>
      </c>
      <c r="G66" s="7">
        <f t="shared" si="1"/>
        <v>0.43055544566728116</v>
      </c>
      <c r="L66" s="13"/>
    </row>
    <row r="67" spans="1:12" ht="15.75">
      <c r="A67" s="104"/>
      <c r="B67" s="7">
        <v>2017</v>
      </c>
      <c r="C67" s="104"/>
      <c r="D67" s="8">
        <v>1320897000000</v>
      </c>
      <c r="E67" s="8">
        <v>2510078000000</v>
      </c>
      <c r="F67" s="9">
        <v>1</v>
      </c>
      <c r="G67" s="7">
        <f t="shared" si="1"/>
        <v>0.5262374316654701</v>
      </c>
      <c r="L67" s="13"/>
    </row>
    <row r="68" spans="1:12" ht="15.75">
      <c r="A68" s="104"/>
      <c r="B68" s="7">
        <v>2018</v>
      </c>
      <c r="C68" s="104"/>
      <c r="D68" s="8">
        <v>1228041000000</v>
      </c>
      <c r="E68" s="8">
        <v>2889501000000</v>
      </c>
      <c r="F68" s="9">
        <v>1</v>
      </c>
      <c r="G68" s="7">
        <f t="shared" si="1"/>
        <v>0.42500106419758982</v>
      </c>
      <c r="L68" s="13"/>
    </row>
    <row r="69" spans="1:12" ht="15.75">
      <c r="A69" s="104"/>
      <c r="B69" s="7">
        <v>2019</v>
      </c>
      <c r="C69" s="104"/>
      <c r="D69" s="8">
        <v>1207074000000</v>
      </c>
      <c r="E69" s="15">
        <f>2896950*1000000</f>
        <v>2896950000000</v>
      </c>
      <c r="F69" s="9">
        <v>1</v>
      </c>
      <c r="G69" s="7">
        <f t="shared" si="1"/>
        <v>0.4166706363589292</v>
      </c>
      <c r="L69" s="13"/>
    </row>
    <row r="70" spans="1:12" ht="15.75">
      <c r="A70" s="104"/>
      <c r="B70" s="7">
        <v>2020</v>
      </c>
      <c r="C70" s="104"/>
      <c r="D70" s="8">
        <v>288642000000</v>
      </c>
      <c r="E70" s="18">
        <f>2896950*1000000</f>
        <v>2896950000000</v>
      </c>
      <c r="F70" s="9">
        <v>1</v>
      </c>
      <c r="G70" s="7">
        <f t="shared" si="1"/>
        <v>9.9636514265002848E-2</v>
      </c>
      <c r="L70" s="13"/>
    </row>
    <row r="71" spans="1:12" ht="15.75">
      <c r="A71" s="105"/>
      <c r="B71" s="7">
        <v>2021</v>
      </c>
      <c r="C71" s="105"/>
      <c r="D71" s="8">
        <v>666664000000</v>
      </c>
      <c r="E71" s="18">
        <f>2907425*1000000</f>
        <v>2907425000000</v>
      </c>
      <c r="F71" s="9">
        <v>1</v>
      </c>
      <c r="G71" s="7">
        <f t="shared" si="1"/>
        <v>0.22929705839359571</v>
      </c>
      <c r="L71" s="13"/>
    </row>
    <row r="72" spans="1:12" ht="15.75">
      <c r="A72" s="106">
        <v>12</v>
      </c>
      <c r="B72" s="7">
        <v>2016</v>
      </c>
      <c r="C72" s="103" t="s">
        <v>21</v>
      </c>
      <c r="D72" s="8">
        <v>1345716806578</v>
      </c>
      <c r="E72" s="16">
        <v>12922421859142</v>
      </c>
      <c r="F72" s="9">
        <v>1</v>
      </c>
      <c r="G72" s="7">
        <f t="shared" si="1"/>
        <v>0.10413812683463582</v>
      </c>
      <c r="L72" s="13"/>
    </row>
    <row r="73" spans="1:12" ht="15.75">
      <c r="A73" s="106"/>
      <c r="B73" s="7">
        <v>2017</v>
      </c>
      <c r="C73" s="104"/>
      <c r="D73" s="8">
        <v>1570140423232</v>
      </c>
      <c r="E73" s="8">
        <v>14915849800251</v>
      </c>
      <c r="F73" s="9">
        <v>1</v>
      </c>
      <c r="G73" s="7">
        <f t="shared" si="1"/>
        <v>0.10526657510359068</v>
      </c>
      <c r="L73" s="13"/>
    </row>
    <row r="74" spans="1:12" ht="15.75">
      <c r="A74" s="106"/>
      <c r="B74" s="7">
        <v>2018</v>
      </c>
      <c r="C74" s="104"/>
      <c r="D74" s="8">
        <v>1804748133197</v>
      </c>
      <c r="E74" s="8">
        <v>17591706426634</v>
      </c>
      <c r="F74" s="9">
        <v>1</v>
      </c>
      <c r="G74" s="7">
        <f t="shared" si="1"/>
        <v>0.10259085101969388</v>
      </c>
      <c r="L74" s="13"/>
    </row>
    <row r="75" spans="1:12" ht="15.75">
      <c r="A75" s="106"/>
      <c r="B75" s="7">
        <v>2019</v>
      </c>
      <c r="C75" s="104"/>
      <c r="D75" s="8">
        <v>2020050505649</v>
      </c>
      <c r="E75" s="19">
        <v>19037918806473</v>
      </c>
      <c r="F75" s="9">
        <v>1</v>
      </c>
      <c r="G75" s="7">
        <f t="shared" si="1"/>
        <v>0.10610668772062266</v>
      </c>
      <c r="L75" s="13"/>
    </row>
    <row r="76" spans="1:12" ht="15.75">
      <c r="A76" s="106"/>
      <c r="B76" s="7">
        <v>2020</v>
      </c>
      <c r="C76" s="104"/>
      <c r="D76" s="8">
        <v>2044604013957</v>
      </c>
      <c r="E76" s="19">
        <v>19777500514550</v>
      </c>
      <c r="F76" s="9">
        <v>1</v>
      </c>
      <c r="G76" s="7">
        <f t="shared" si="1"/>
        <v>0.10338030391923472</v>
      </c>
      <c r="L76" s="13"/>
    </row>
    <row r="77" spans="1:12" ht="15.75">
      <c r="A77" s="106"/>
      <c r="B77" s="7">
        <v>2021</v>
      </c>
      <c r="C77" s="105"/>
      <c r="D77" s="8">
        <v>1295324731877</v>
      </c>
      <c r="E77" s="19">
        <v>19037918806473</v>
      </c>
      <c r="F77" s="9">
        <v>1</v>
      </c>
      <c r="G77" s="7">
        <f t="shared" si="1"/>
        <v>6.8039198246637247E-2</v>
      </c>
      <c r="L77" s="13"/>
    </row>
    <row r="78" spans="1:12" ht="15.75">
      <c r="A78" s="103">
        <v>13</v>
      </c>
      <c r="B78" s="7">
        <v>2016</v>
      </c>
      <c r="C78" s="103" t="s">
        <v>22</v>
      </c>
      <c r="D78" s="8">
        <v>203178122000</v>
      </c>
      <c r="E78" s="16">
        <v>883288615000</v>
      </c>
      <c r="F78" s="9">
        <v>1</v>
      </c>
      <c r="G78" s="7">
        <f t="shared" si="1"/>
        <v>0.23002461318942732</v>
      </c>
      <c r="L78" s="13"/>
    </row>
    <row r="79" spans="1:12" ht="15.75">
      <c r="A79" s="104"/>
      <c r="B79" s="7">
        <v>2017</v>
      </c>
      <c r="C79" s="104"/>
      <c r="D79" s="8">
        <v>122406753000</v>
      </c>
      <c r="E79" s="8">
        <v>1175935585000</v>
      </c>
      <c r="F79" s="9">
        <v>1</v>
      </c>
      <c r="G79" s="7">
        <f t="shared" si="1"/>
        <v>0.10409307666286841</v>
      </c>
      <c r="L79" s="13"/>
    </row>
    <row r="80" spans="1:12" ht="15.75">
      <c r="A80" s="104"/>
      <c r="B80" s="7">
        <v>2018</v>
      </c>
      <c r="C80" s="104"/>
      <c r="D80" s="8">
        <v>155846275000</v>
      </c>
      <c r="E80" s="8">
        <v>1888683546000</v>
      </c>
      <c r="F80" s="9">
        <v>1</v>
      </c>
      <c r="G80" s="7">
        <f t="shared" si="1"/>
        <v>8.251582184324277E-2</v>
      </c>
      <c r="L80" s="13"/>
    </row>
    <row r="81" spans="1:12" ht="15.75">
      <c r="A81" s="104"/>
      <c r="B81" s="7">
        <v>2019</v>
      </c>
      <c r="C81" s="104"/>
      <c r="D81" s="8">
        <v>124527864000</v>
      </c>
      <c r="E81" s="8">
        <v>2096719180000</v>
      </c>
      <c r="F81" s="9">
        <v>1</v>
      </c>
      <c r="G81" s="7">
        <f t="shared" si="1"/>
        <v>5.939177033712259E-2</v>
      </c>
      <c r="L81" s="13"/>
    </row>
    <row r="82" spans="1:12" ht="15.75">
      <c r="A82" s="104"/>
      <c r="B82" s="7">
        <v>2020</v>
      </c>
      <c r="C82" s="104"/>
      <c r="D82" s="8">
        <v>51418242000</v>
      </c>
      <c r="E82" s="8">
        <v>1915989375000</v>
      </c>
      <c r="F82" s="9">
        <v>1</v>
      </c>
      <c r="G82" s="7">
        <f t="shared" si="1"/>
        <v>2.6836392033750187E-2</v>
      </c>
      <c r="L82" s="13"/>
    </row>
    <row r="83" spans="1:12" ht="15.75">
      <c r="A83" s="105"/>
      <c r="B83" s="7">
        <v>2021</v>
      </c>
      <c r="C83" s="105"/>
      <c r="D83" s="8">
        <v>19298441000</v>
      </c>
      <c r="E83" s="8">
        <v>1838539299000</v>
      </c>
      <c r="F83" s="9">
        <v>1</v>
      </c>
      <c r="G83" s="7">
        <f t="shared" si="1"/>
        <v>1.0496615987755397E-2</v>
      </c>
      <c r="L83" s="13"/>
    </row>
    <row r="84" spans="1:12" ht="15.75">
      <c r="A84" s="103">
        <v>14</v>
      </c>
      <c r="B84" s="7">
        <v>2016</v>
      </c>
      <c r="C84" s="103" t="s">
        <v>23</v>
      </c>
      <c r="D84" s="8">
        <v>263392353864</v>
      </c>
      <c r="E84" s="8">
        <v>2919640858718</v>
      </c>
      <c r="F84" s="9">
        <v>1</v>
      </c>
      <c r="G84" s="7">
        <f t="shared" si="1"/>
        <v>9.021395665070063E-2</v>
      </c>
      <c r="L84" s="13"/>
    </row>
    <row r="85" spans="1:12" ht="15.75">
      <c r="A85" s="104"/>
      <c r="B85" s="7">
        <v>2017</v>
      </c>
      <c r="C85" s="104"/>
      <c r="D85" s="8">
        <v>124467558054</v>
      </c>
      <c r="E85" s="8">
        <v>4559573709411</v>
      </c>
      <c r="F85" s="9">
        <v>1</v>
      </c>
      <c r="G85" s="7">
        <f t="shared" si="1"/>
        <v>2.7298069071040099E-2</v>
      </c>
      <c r="L85" s="13"/>
    </row>
    <row r="86" spans="1:12" ht="15.75">
      <c r="A86" s="104"/>
      <c r="B86" s="7">
        <v>2018</v>
      </c>
      <c r="C86" s="104"/>
      <c r="D86" s="8">
        <v>136301090897</v>
      </c>
      <c r="E86" s="8">
        <v>4393810380883</v>
      </c>
      <c r="F86" s="9">
        <v>1</v>
      </c>
      <c r="G86" s="7">
        <f t="shared" si="1"/>
        <v>3.1021159103731807E-2</v>
      </c>
      <c r="L86" s="13"/>
    </row>
    <row r="87" spans="1:12" ht="15.75">
      <c r="A87" s="104"/>
      <c r="B87" s="7">
        <v>2019</v>
      </c>
      <c r="C87" s="104"/>
      <c r="D87" s="8">
        <v>221853474024</v>
      </c>
      <c r="E87" s="19">
        <v>4682083844951</v>
      </c>
      <c r="F87" s="9">
        <v>1</v>
      </c>
      <c r="G87" s="7">
        <f t="shared" si="1"/>
        <v>4.7383490208796501E-2</v>
      </c>
      <c r="L87" s="13"/>
    </row>
    <row r="88" spans="1:12" ht="15.75">
      <c r="A88" s="104"/>
      <c r="B88" s="7">
        <v>2020</v>
      </c>
      <c r="C88" s="104"/>
      <c r="D88" s="8">
        <v>145493328513</v>
      </c>
      <c r="E88" s="19">
        <v>4452166671985</v>
      </c>
      <c r="F88" s="9">
        <v>1</v>
      </c>
      <c r="G88" s="7">
        <f t="shared" si="1"/>
        <v>3.2679218733770304E-2</v>
      </c>
      <c r="L88" s="13"/>
    </row>
    <row r="89" spans="1:12" ht="15.75">
      <c r="A89" s="105"/>
      <c r="B89" s="7">
        <v>2021</v>
      </c>
      <c r="C89" s="105"/>
      <c r="D89" s="8">
        <v>292023143596</v>
      </c>
      <c r="E89" s="19">
        <v>4191284422677</v>
      </c>
      <c r="F89" s="9">
        <v>1</v>
      </c>
      <c r="G89" s="7">
        <f t="shared" si="1"/>
        <v>6.9673902829405929E-2</v>
      </c>
      <c r="L89" s="13"/>
    </row>
    <row r="90" spans="1:12" ht="15.75">
      <c r="A90" s="106">
        <v>15</v>
      </c>
      <c r="B90" s="7">
        <v>2016</v>
      </c>
      <c r="C90" s="103" t="s">
        <v>24</v>
      </c>
      <c r="D90" s="8">
        <v>265149000000</v>
      </c>
      <c r="E90" s="16">
        <v>2987614000000</v>
      </c>
      <c r="F90" s="9">
        <v>1</v>
      </c>
      <c r="G90" s="7">
        <f t="shared" si="1"/>
        <v>8.8749416758657579E-2</v>
      </c>
      <c r="L90" s="13"/>
    </row>
    <row r="91" spans="1:12" ht="15.75">
      <c r="A91" s="106"/>
      <c r="B91" s="7">
        <v>2017</v>
      </c>
      <c r="C91" s="104"/>
      <c r="D91" s="8">
        <v>522719000000</v>
      </c>
      <c r="E91" s="8">
        <v>3158198000000</v>
      </c>
      <c r="F91" s="9">
        <v>1</v>
      </c>
      <c r="G91" s="7">
        <f t="shared" si="1"/>
        <v>0.16551178868455999</v>
      </c>
      <c r="L91" s="13"/>
    </row>
    <row r="92" spans="1:12" ht="15.75">
      <c r="A92" s="106"/>
      <c r="B92" s="7">
        <v>2018</v>
      </c>
      <c r="C92" s="104"/>
      <c r="D92" s="8">
        <v>660668000000</v>
      </c>
      <c r="E92" s="8">
        <v>3337628000</v>
      </c>
      <c r="F92" s="9">
        <v>1</v>
      </c>
      <c r="G92" s="7">
        <f t="shared" si="1"/>
        <v>197.94536718891379</v>
      </c>
      <c r="L92" s="13"/>
    </row>
    <row r="93" spans="1:12" ht="15.75">
      <c r="A93" s="106"/>
      <c r="B93" s="7">
        <v>2019</v>
      </c>
      <c r="C93" s="104"/>
      <c r="D93" s="8">
        <v>802121000000</v>
      </c>
      <c r="E93" s="8">
        <v>3536898000000</v>
      </c>
      <c r="F93" s="9">
        <v>1</v>
      </c>
      <c r="G93" s="7">
        <f t="shared" ref="G93:G125" si="2">D93/E93*F93</f>
        <v>0.2267865796525656</v>
      </c>
      <c r="L93" s="13"/>
    </row>
    <row r="94" spans="1:12" ht="15.75">
      <c r="A94" s="106"/>
      <c r="B94" s="7">
        <v>2020</v>
      </c>
      <c r="C94" s="104"/>
      <c r="D94" s="8">
        <v>929757000000</v>
      </c>
      <c r="E94" s="8">
        <v>3849516000000</v>
      </c>
      <c r="F94" s="9">
        <v>1</v>
      </c>
      <c r="G94" s="7">
        <f t="shared" si="2"/>
        <v>0.24152568790466125</v>
      </c>
      <c r="L94" s="13"/>
    </row>
    <row r="95" spans="1:12" ht="15.75">
      <c r="A95" s="106"/>
      <c r="B95" s="7">
        <v>2021</v>
      </c>
      <c r="C95" s="105"/>
      <c r="D95" s="8">
        <v>1268263000000</v>
      </c>
      <c r="E95" s="8">
        <v>4068970000000</v>
      </c>
      <c r="F95" s="9">
        <v>1</v>
      </c>
      <c r="G95" s="7">
        <f t="shared" si="2"/>
        <v>0.31169141084844565</v>
      </c>
      <c r="L95" s="13"/>
    </row>
    <row r="96" spans="1:12" ht="15.75">
      <c r="A96" s="103">
        <v>17</v>
      </c>
      <c r="B96" s="10">
        <v>2016</v>
      </c>
      <c r="C96" s="103" t="s">
        <v>25</v>
      </c>
      <c r="D96" s="8">
        <v>169180507911</v>
      </c>
      <c r="E96" s="16">
        <v>568239939951</v>
      </c>
      <c r="F96" s="9">
        <v>1</v>
      </c>
      <c r="G96" s="7">
        <f t="shared" si="2"/>
        <v>0.29772723811984886</v>
      </c>
      <c r="L96" s="13"/>
    </row>
    <row r="97" spans="1:12" ht="15.75">
      <c r="A97" s="104"/>
      <c r="B97" s="10">
        <v>2017</v>
      </c>
      <c r="C97" s="104"/>
      <c r="D97" s="8">
        <v>14526810606</v>
      </c>
      <c r="E97" s="8">
        <v>636284210210</v>
      </c>
      <c r="F97" s="9">
        <v>1</v>
      </c>
      <c r="G97" s="7">
        <f t="shared" si="2"/>
        <v>2.2830694794713755E-2</v>
      </c>
      <c r="L97" s="13"/>
    </row>
    <row r="98" spans="1:12" ht="15.75">
      <c r="A98" s="104"/>
      <c r="B98" s="10">
        <v>2018</v>
      </c>
      <c r="C98" s="104"/>
      <c r="D98" s="8">
        <v>36017897922</v>
      </c>
      <c r="E98" s="8">
        <v>747293725435</v>
      </c>
      <c r="F98" s="9">
        <v>1</v>
      </c>
      <c r="G98" s="7">
        <f t="shared" si="2"/>
        <v>4.8197779127656888E-2</v>
      </c>
      <c r="L98" s="13"/>
    </row>
    <row r="99" spans="1:12" ht="15.75">
      <c r="A99" s="104"/>
      <c r="B99" s="7">
        <v>2019</v>
      </c>
      <c r="C99" s="104"/>
      <c r="D99" s="8">
        <v>1797311116</v>
      </c>
      <c r="E99" s="19">
        <v>790845543826</v>
      </c>
      <c r="F99" s="9">
        <v>1</v>
      </c>
      <c r="G99" s="7">
        <f t="shared" si="2"/>
        <v>2.2726449305193784E-3</v>
      </c>
      <c r="L99" s="13"/>
    </row>
    <row r="100" spans="1:12" ht="15.75">
      <c r="A100" s="104"/>
      <c r="B100" s="7">
        <v>2020</v>
      </c>
      <c r="C100" s="104"/>
      <c r="D100" s="8">
        <v>35897619511</v>
      </c>
      <c r="E100" s="19">
        <v>773863042440</v>
      </c>
      <c r="F100" s="9">
        <v>1</v>
      </c>
      <c r="G100" s="7">
        <f t="shared" si="2"/>
        <v>4.6387561548118836E-2</v>
      </c>
      <c r="L100" s="13"/>
    </row>
    <row r="101" spans="1:12" ht="15.75">
      <c r="A101" s="105"/>
      <c r="B101" s="7">
        <v>2021</v>
      </c>
      <c r="C101" s="105"/>
      <c r="D101" s="8">
        <v>144207655251</v>
      </c>
      <c r="E101" s="19">
        <v>889125250792</v>
      </c>
      <c r="F101" s="9">
        <v>1</v>
      </c>
      <c r="G101" s="7">
        <f t="shared" si="2"/>
        <v>0.16219048454933108</v>
      </c>
      <c r="L101" s="13"/>
    </row>
    <row r="102" spans="1:12" ht="15.75">
      <c r="A102" s="103">
        <v>19</v>
      </c>
      <c r="B102" s="10">
        <v>2016</v>
      </c>
      <c r="C102" s="103" t="s">
        <v>26</v>
      </c>
      <c r="D102" s="8">
        <v>526651718634</v>
      </c>
      <c r="E102" s="8">
        <v>6585807349438</v>
      </c>
      <c r="F102" s="9">
        <v>1</v>
      </c>
      <c r="G102" s="7">
        <f t="shared" si="2"/>
        <v>7.9967677566356671E-2</v>
      </c>
      <c r="L102" s="13"/>
    </row>
    <row r="103" spans="1:12" ht="15.75">
      <c r="A103" s="104"/>
      <c r="B103" s="10">
        <v>2017</v>
      </c>
      <c r="C103" s="104"/>
      <c r="D103" s="8">
        <v>461697432471</v>
      </c>
      <c r="E103" s="8">
        <v>7434900309021</v>
      </c>
      <c r="F103" s="9">
        <v>1</v>
      </c>
      <c r="G103" s="7">
        <f t="shared" si="2"/>
        <v>6.2098671573418127E-2</v>
      </c>
      <c r="L103" s="13"/>
    </row>
    <row r="104" spans="1:12" ht="15.75">
      <c r="A104" s="104"/>
      <c r="B104" s="10">
        <v>2018</v>
      </c>
      <c r="C104" s="104"/>
      <c r="D104" s="8">
        <v>553039101876</v>
      </c>
      <c r="E104" s="8">
        <v>7869975060326</v>
      </c>
      <c r="F104" s="9">
        <v>1</v>
      </c>
      <c r="G104" s="7">
        <f t="shared" si="2"/>
        <v>7.0272027247452462E-2</v>
      </c>
      <c r="L104" s="13"/>
    </row>
    <row r="105" spans="1:12" ht="15.75">
      <c r="A105" s="104"/>
      <c r="B105" s="7">
        <v>2019</v>
      </c>
      <c r="C105" s="104"/>
      <c r="D105" s="8">
        <v>568499070298</v>
      </c>
      <c r="E105" s="8">
        <v>8372769580743</v>
      </c>
      <c r="F105" s="9">
        <v>1</v>
      </c>
      <c r="G105" s="7">
        <f t="shared" si="2"/>
        <v>6.7898568665441694E-2</v>
      </c>
      <c r="L105" s="13"/>
    </row>
    <row r="106" spans="1:12" ht="15.75">
      <c r="A106" s="104"/>
      <c r="B106" s="7">
        <v>2020</v>
      </c>
      <c r="C106" s="104"/>
      <c r="D106" s="8">
        <v>843904265909</v>
      </c>
      <c r="E106" s="8">
        <v>9104657533366</v>
      </c>
      <c r="F106" s="9">
        <v>1</v>
      </c>
      <c r="G106" s="7">
        <f t="shared" si="2"/>
        <v>9.2689292575402107E-2</v>
      </c>
      <c r="L106" s="13"/>
    </row>
    <row r="107" spans="1:12" ht="15.75">
      <c r="A107" s="105"/>
      <c r="B107" s="7">
        <v>2021</v>
      </c>
      <c r="C107" s="105"/>
      <c r="D107" s="8">
        <v>874709848707</v>
      </c>
      <c r="E107" s="8">
        <v>9644326662784</v>
      </c>
      <c r="F107" s="9">
        <v>1</v>
      </c>
      <c r="G107" s="7">
        <f t="shared" si="2"/>
        <v>9.0696829264646658E-2</v>
      </c>
      <c r="L107" s="13"/>
    </row>
    <row r="108" spans="1:12" ht="15.75">
      <c r="A108" s="103">
        <v>20</v>
      </c>
      <c r="B108" s="10">
        <v>2016</v>
      </c>
      <c r="C108" s="103" t="s">
        <v>27</v>
      </c>
      <c r="D108" s="8">
        <v>699894687972</v>
      </c>
      <c r="E108" s="8">
        <v>4239199641365</v>
      </c>
      <c r="F108" s="9">
        <v>1</v>
      </c>
      <c r="G108" s="7">
        <f t="shared" si="2"/>
        <v>0.16510066691424743</v>
      </c>
      <c r="L108" s="13"/>
    </row>
    <row r="109" spans="1:12" ht="15.75">
      <c r="A109" s="104"/>
      <c r="B109" s="10">
        <v>2017</v>
      </c>
      <c r="C109" s="104"/>
      <c r="D109" s="8">
        <v>701364000000</v>
      </c>
      <c r="E109" s="8">
        <v>5175896000000</v>
      </c>
      <c r="F109" s="9">
        <v>1</v>
      </c>
      <c r="G109" s="7">
        <f t="shared" si="2"/>
        <v>0.1355058138726126</v>
      </c>
      <c r="L109" s="13"/>
    </row>
    <row r="110" spans="1:12" ht="15.75">
      <c r="A110" s="104"/>
      <c r="B110" s="10">
        <v>2018</v>
      </c>
      <c r="C110" s="104"/>
      <c r="D110" s="8">
        <v>702345000000</v>
      </c>
      <c r="E110" s="8">
        <v>5555871000000</v>
      </c>
      <c r="F110" s="9">
        <v>1</v>
      </c>
      <c r="G110" s="7">
        <f t="shared" si="2"/>
        <v>0.1264149221607197</v>
      </c>
      <c r="L110" s="13"/>
    </row>
    <row r="111" spans="1:12" ht="15.75">
      <c r="A111" s="104"/>
      <c r="B111" s="7">
        <v>2019</v>
      </c>
      <c r="C111" s="104"/>
      <c r="D111" s="8">
        <v>1030191000000</v>
      </c>
      <c r="E111" s="20">
        <f>6608422*1000000</f>
        <v>6608422000000</v>
      </c>
      <c r="F111" s="9">
        <v>1</v>
      </c>
      <c r="G111" s="7">
        <f t="shared" si="2"/>
        <v>0.15589061957605008</v>
      </c>
      <c r="L111" s="13"/>
    </row>
    <row r="112" spans="1:12" ht="15.75">
      <c r="A112" s="104"/>
      <c r="B112" s="7">
        <v>2020</v>
      </c>
      <c r="C112" s="104"/>
      <c r="D112" s="8">
        <v>1136327000000</v>
      </c>
      <c r="E112" s="18">
        <f>8754116*1000000</f>
        <v>8754116000000</v>
      </c>
      <c r="F112" s="9">
        <v>1</v>
      </c>
      <c r="G112" s="7">
        <f t="shared" si="2"/>
        <v>0.12980488264034884</v>
      </c>
      <c r="L112" s="13"/>
    </row>
    <row r="113" spans="1:12" ht="15.75">
      <c r="A113" s="105"/>
      <c r="B113" s="7">
        <v>2021</v>
      </c>
      <c r="C113" s="105"/>
      <c r="D113" s="8">
        <v>1251199000000</v>
      </c>
      <c r="E113" s="18">
        <f>7406856*1000000</f>
        <v>7406856000000</v>
      </c>
      <c r="F113" s="9">
        <v>1</v>
      </c>
      <c r="G113" s="7">
        <f t="shared" si="2"/>
        <v>0.16892443973529389</v>
      </c>
      <c r="L113" s="13"/>
    </row>
    <row r="114" spans="1:12" ht="15.75">
      <c r="A114" s="106">
        <v>21</v>
      </c>
      <c r="B114" s="10">
        <v>2016</v>
      </c>
      <c r="C114" s="103" t="s">
        <v>28</v>
      </c>
      <c r="D114" s="8">
        <v>5957507000000</v>
      </c>
      <c r="E114" s="16">
        <v>16745695000000</v>
      </c>
      <c r="F114" s="9">
        <v>1</v>
      </c>
      <c r="G114" s="7">
        <f t="shared" si="2"/>
        <v>0.35576349622992653</v>
      </c>
      <c r="L114" s="13"/>
    </row>
    <row r="115" spans="1:12" ht="15.75">
      <c r="A115" s="106"/>
      <c r="B115" s="10">
        <v>2017</v>
      </c>
      <c r="C115" s="104"/>
      <c r="D115" s="8">
        <v>7107230000000</v>
      </c>
      <c r="E115" s="8">
        <v>18906413000000</v>
      </c>
      <c r="F115" s="9">
        <v>1</v>
      </c>
      <c r="G115" s="7">
        <f t="shared" si="2"/>
        <v>0.37591636234752729</v>
      </c>
      <c r="L115" s="13"/>
    </row>
    <row r="116" spans="1:12" ht="15.75">
      <c r="A116" s="106"/>
      <c r="B116" s="10">
        <v>2018</v>
      </c>
      <c r="C116" s="104"/>
      <c r="D116" s="8">
        <v>9386195000000</v>
      </c>
      <c r="E116" s="8">
        <v>19522970000000</v>
      </c>
      <c r="F116" s="9">
        <v>1</v>
      </c>
      <c r="G116" s="7">
        <f t="shared" si="2"/>
        <v>0.48077700267940787</v>
      </c>
      <c r="L116" s="13"/>
    </row>
    <row r="117" spans="1:12" ht="15.75">
      <c r="A117" s="106"/>
      <c r="B117" s="7">
        <v>2019</v>
      </c>
      <c r="C117" s="104"/>
      <c r="D117" s="8">
        <v>7090157000000</v>
      </c>
      <c r="E117" s="8">
        <v>20649371000000</v>
      </c>
      <c r="F117" s="9">
        <v>1</v>
      </c>
      <c r="G117" s="7">
        <f t="shared" si="2"/>
        <v>0.34335946600988476</v>
      </c>
      <c r="L117" s="13"/>
    </row>
    <row r="118" spans="1:12" ht="15.75">
      <c r="A118" s="106"/>
      <c r="B118" s="7">
        <v>2020</v>
      </c>
      <c r="C118" s="104"/>
      <c r="D118" s="8">
        <v>7056606000000</v>
      </c>
      <c r="E118" s="8">
        <v>20534632000000</v>
      </c>
      <c r="F118" s="9">
        <v>1</v>
      </c>
      <c r="G118" s="7">
        <f t="shared" si="2"/>
        <v>0.34364414224710721</v>
      </c>
      <c r="L118" s="13"/>
    </row>
    <row r="119" spans="1:12" ht="15.75">
      <c r="A119" s="106"/>
      <c r="B119" s="7">
        <v>2021</v>
      </c>
      <c r="C119" s="105"/>
      <c r="D119" s="8">
        <v>5716801000000</v>
      </c>
      <c r="E119" s="8">
        <v>19068532000000</v>
      </c>
      <c r="F119" s="9">
        <v>1</v>
      </c>
      <c r="G119" s="7">
        <f t="shared" si="2"/>
        <v>0.29980288991307774</v>
      </c>
      <c r="L119" s="13"/>
    </row>
    <row r="120" spans="1:12" ht="15.75">
      <c r="A120" s="103">
        <v>22</v>
      </c>
      <c r="B120" s="10">
        <v>2016</v>
      </c>
      <c r="C120" s="103" t="s">
        <v>29</v>
      </c>
      <c r="D120" s="8">
        <v>99950660578</v>
      </c>
      <c r="E120" s="8">
        <v>1353634132275</v>
      </c>
      <c r="F120" s="9">
        <v>1</v>
      </c>
      <c r="G120" s="7">
        <f t="shared" si="2"/>
        <v>7.3838756126824931E-2</v>
      </c>
      <c r="L120" s="13"/>
    </row>
    <row r="121" spans="1:12" ht="15.75">
      <c r="A121" s="104"/>
      <c r="B121" s="10">
        <v>2017</v>
      </c>
      <c r="C121" s="104"/>
      <c r="D121" s="8">
        <v>19591392031</v>
      </c>
      <c r="E121" s="8">
        <v>1225712093041</v>
      </c>
      <c r="F121" s="9">
        <v>1</v>
      </c>
      <c r="G121" s="7">
        <f t="shared" si="2"/>
        <v>1.5983681765261552E-2</v>
      </c>
      <c r="L121" s="13"/>
    </row>
    <row r="122" spans="1:12" ht="15.75">
      <c r="A122" s="104"/>
      <c r="B122" s="10">
        <v>2018</v>
      </c>
      <c r="C122" s="104"/>
      <c r="D122" s="8">
        <v>27145441554</v>
      </c>
      <c r="E122" s="8">
        <v>1255573914558</v>
      </c>
      <c r="F122" s="9">
        <v>1</v>
      </c>
      <c r="G122" s="7">
        <f t="shared" si="2"/>
        <v>2.161994705310202E-2</v>
      </c>
      <c r="L122" s="13"/>
    </row>
    <row r="123" spans="1:12" ht="15.75">
      <c r="A123" s="104"/>
      <c r="B123" s="7">
        <v>2019</v>
      </c>
      <c r="C123" s="104"/>
      <c r="D123" s="8">
        <v>33195826162</v>
      </c>
      <c r="E123" s="8">
        <v>1299521608556</v>
      </c>
      <c r="F123" s="9">
        <v>1</v>
      </c>
      <c r="G123" s="7">
        <f t="shared" si="2"/>
        <v>2.5544651157348955E-2</v>
      </c>
      <c r="L123" s="13"/>
    </row>
    <row r="124" spans="1:12" ht="15.75">
      <c r="A124" s="104"/>
      <c r="B124" s="7">
        <v>2020</v>
      </c>
      <c r="C124" s="104"/>
      <c r="D124" s="8">
        <v>160077904492</v>
      </c>
      <c r="E124" s="8">
        <v>1614442007528</v>
      </c>
      <c r="F124" s="9">
        <v>1</v>
      </c>
      <c r="G124" s="7">
        <f t="shared" si="2"/>
        <v>9.9153703722754311E-2</v>
      </c>
      <c r="L124" s="13"/>
    </row>
    <row r="125" spans="1:12" ht="15.75">
      <c r="A125" s="105"/>
      <c r="B125" s="7">
        <v>2021</v>
      </c>
      <c r="C125" s="105"/>
      <c r="D125" s="8">
        <v>175641152146</v>
      </c>
      <c r="E125" s="8">
        <v>1891169731202</v>
      </c>
      <c r="F125" s="9">
        <v>1</v>
      </c>
      <c r="G125" s="7">
        <f t="shared" si="2"/>
        <v>9.2874346098150082E-2</v>
      </c>
      <c r="L125" s="13"/>
    </row>
  </sheetData>
  <mergeCells count="40">
    <mergeCell ref="A12:A17"/>
    <mergeCell ref="A6:A11"/>
    <mergeCell ref="C6:C11"/>
    <mergeCell ref="A24:A29"/>
    <mergeCell ref="C12:C17"/>
    <mergeCell ref="A18:A23"/>
    <mergeCell ref="C18:C23"/>
    <mergeCell ref="C24:C29"/>
    <mergeCell ref="A30:A35"/>
    <mergeCell ref="C30:C35"/>
    <mergeCell ref="A36:A41"/>
    <mergeCell ref="C36:C41"/>
    <mergeCell ref="A42:A47"/>
    <mergeCell ref="C42:C47"/>
    <mergeCell ref="A48:A53"/>
    <mergeCell ref="C48:C53"/>
    <mergeCell ref="A54:A59"/>
    <mergeCell ref="C54:C59"/>
    <mergeCell ref="A60:A65"/>
    <mergeCell ref="C60:C65"/>
    <mergeCell ref="A66:A71"/>
    <mergeCell ref="C66:C71"/>
    <mergeCell ref="A72:A77"/>
    <mergeCell ref="C72:C77"/>
    <mergeCell ref="A78:A83"/>
    <mergeCell ref="C78:C83"/>
    <mergeCell ref="A84:A89"/>
    <mergeCell ref="C84:C89"/>
    <mergeCell ref="A90:A95"/>
    <mergeCell ref="C90:C95"/>
    <mergeCell ref="A96:A101"/>
    <mergeCell ref="C96:C101"/>
    <mergeCell ref="A120:A125"/>
    <mergeCell ref="C120:C125"/>
    <mergeCell ref="A102:A107"/>
    <mergeCell ref="C102:C107"/>
    <mergeCell ref="A108:A113"/>
    <mergeCell ref="C108:C113"/>
    <mergeCell ref="A114:A119"/>
    <mergeCell ref="C114:C119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125"/>
  <sheetViews>
    <sheetView zoomScale="69" zoomScaleNormal="69" workbookViewId="0">
      <selection activeCell="D133" sqref="D133"/>
    </sheetView>
  </sheetViews>
  <sheetFormatPr defaultRowHeight="15.75"/>
  <cols>
    <col min="1" max="4" width="9.140625" style="1"/>
    <col min="5" max="5" width="28.140625" style="2" customWidth="1"/>
    <col min="6" max="6" width="29.85546875" style="2" customWidth="1"/>
    <col min="7" max="7" width="26.5703125" style="2" customWidth="1"/>
    <col min="8" max="8" width="24.7109375" style="81" customWidth="1"/>
    <col min="9" max="16384" width="9.140625" style="1"/>
  </cols>
  <sheetData>
    <row r="1" spans="2:10">
      <c r="D1" s="2"/>
    </row>
    <row r="2" spans="2:10">
      <c r="B2" s="1" t="s">
        <v>0</v>
      </c>
      <c r="D2" s="2"/>
    </row>
    <row r="3" spans="2:10">
      <c r="B3" s="1" t="s">
        <v>31</v>
      </c>
      <c r="D3" s="2"/>
    </row>
    <row r="4" spans="2:10">
      <c r="D4" s="2"/>
    </row>
    <row r="5" spans="2:10">
      <c r="B5" s="61" t="s">
        <v>2</v>
      </c>
      <c r="C5" s="61" t="s">
        <v>3</v>
      </c>
      <c r="D5" s="61" t="s">
        <v>4</v>
      </c>
      <c r="E5" s="88" t="s">
        <v>32</v>
      </c>
      <c r="F5" s="89" t="s">
        <v>33</v>
      </c>
      <c r="G5" s="85" t="s">
        <v>5</v>
      </c>
      <c r="H5" s="82" t="s">
        <v>92</v>
      </c>
      <c r="I5" s="83" t="s">
        <v>93</v>
      </c>
      <c r="J5" s="83" t="s">
        <v>34</v>
      </c>
    </row>
    <row r="6" spans="2:10">
      <c r="B6" s="106">
        <v>1</v>
      </c>
      <c r="C6" s="7">
        <v>2016</v>
      </c>
      <c r="D6" s="106" t="s">
        <v>9</v>
      </c>
      <c r="E6" s="72">
        <v>41195000000</v>
      </c>
      <c r="F6" s="73">
        <v>595000000</v>
      </c>
      <c r="G6" s="8">
        <v>248026599376</v>
      </c>
      <c r="H6" s="87">
        <f t="shared" ref="H6:H40" si="0">E6/F6</f>
        <v>69.235294117647058</v>
      </c>
      <c r="I6" s="7">
        <v>420</v>
      </c>
      <c r="J6" s="7">
        <f>H6/I6</f>
        <v>0.16484593837535014</v>
      </c>
    </row>
    <row r="7" spans="2:10">
      <c r="B7" s="106"/>
      <c r="C7" s="7">
        <v>2017</v>
      </c>
      <c r="D7" s="106"/>
      <c r="E7" s="60">
        <v>89250000000</v>
      </c>
      <c r="F7" s="73">
        <v>595000000</v>
      </c>
      <c r="G7" s="8">
        <v>104374037339</v>
      </c>
      <c r="H7" s="87">
        <f t="shared" si="0"/>
        <v>150</v>
      </c>
      <c r="I7" s="7">
        <v>181</v>
      </c>
      <c r="J7" s="7">
        <f t="shared" ref="J6:J40" si="1">H7/I7</f>
        <v>0.82872928176795579</v>
      </c>
    </row>
    <row r="8" spans="2:10">
      <c r="B8" s="106"/>
      <c r="C8" s="7">
        <v>2018</v>
      </c>
      <c r="D8" s="106"/>
      <c r="E8" s="60">
        <v>26775000000</v>
      </c>
      <c r="F8" s="73">
        <v>595000000</v>
      </c>
      <c r="G8" s="8">
        <v>100378388775</v>
      </c>
      <c r="H8" s="87">
        <f t="shared" si="0"/>
        <v>45</v>
      </c>
      <c r="I8" s="7">
        <v>156</v>
      </c>
      <c r="J8" s="7">
        <f t="shared" si="1"/>
        <v>0.28846153846153844</v>
      </c>
    </row>
    <row r="9" spans="2:10">
      <c r="B9" s="106"/>
      <c r="C9" s="7">
        <v>2019</v>
      </c>
      <c r="D9" s="106"/>
      <c r="E9" s="72">
        <v>59500000000</v>
      </c>
      <c r="F9" s="73">
        <v>595000000</v>
      </c>
      <c r="G9" s="8">
        <v>214147120992</v>
      </c>
      <c r="H9" s="87">
        <f t="shared" si="0"/>
        <v>100</v>
      </c>
      <c r="I9" s="7">
        <v>362</v>
      </c>
      <c r="J9" s="7">
        <f t="shared" si="1"/>
        <v>0.27624309392265195</v>
      </c>
    </row>
    <row r="10" spans="2:10">
      <c r="B10" s="106"/>
      <c r="C10" s="7">
        <v>2020</v>
      </c>
      <c r="D10" s="106"/>
      <c r="E10" s="72">
        <v>59500000000</v>
      </c>
      <c r="F10" s="73">
        <v>595000000</v>
      </c>
      <c r="G10" s="8">
        <v>188920298030</v>
      </c>
      <c r="H10" s="87">
        <f t="shared" si="0"/>
        <v>100</v>
      </c>
      <c r="I10" s="7">
        <v>306</v>
      </c>
      <c r="J10" s="7">
        <f t="shared" si="1"/>
        <v>0.32679738562091504</v>
      </c>
    </row>
    <row r="11" spans="2:10">
      <c r="B11" s="106"/>
      <c r="C11" s="7">
        <v>2021</v>
      </c>
      <c r="D11" s="106"/>
      <c r="E11" s="72">
        <v>59500000000</v>
      </c>
      <c r="F11" s="73">
        <v>595000000</v>
      </c>
      <c r="G11" s="8">
        <v>186151967971</v>
      </c>
      <c r="H11" s="87">
        <f t="shared" si="0"/>
        <v>100</v>
      </c>
      <c r="I11" s="7">
        <v>314</v>
      </c>
      <c r="J11" s="7">
        <f t="shared" si="1"/>
        <v>0.31847133757961782</v>
      </c>
    </row>
    <row r="12" spans="2:10">
      <c r="B12" s="106">
        <v>2</v>
      </c>
      <c r="C12" s="7">
        <v>2016</v>
      </c>
      <c r="D12" s="106" t="s">
        <v>11</v>
      </c>
      <c r="E12" s="8"/>
      <c r="F12" s="8"/>
      <c r="G12" s="8">
        <v>254509268000</v>
      </c>
      <c r="H12" s="87">
        <v>180</v>
      </c>
      <c r="I12" s="7">
        <v>317</v>
      </c>
      <c r="J12" s="7">
        <f t="shared" si="1"/>
        <v>0.56782334384858046</v>
      </c>
    </row>
    <row r="13" spans="2:10">
      <c r="B13" s="106"/>
      <c r="C13" s="7">
        <v>2017</v>
      </c>
      <c r="D13" s="106"/>
      <c r="E13" s="60"/>
      <c r="F13" s="60"/>
      <c r="G13" s="8">
        <v>276390014000</v>
      </c>
      <c r="H13" s="87">
        <v>260</v>
      </c>
      <c r="I13" s="7">
        <v>349</v>
      </c>
      <c r="J13" s="7">
        <f t="shared" si="1"/>
        <v>0.74498567335243548</v>
      </c>
    </row>
    <row r="14" spans="2:10">
      <c r="B14" s="106"/>
      <c r="C14" s="7">
        <v>2018</v>
      </c>
      <c r="D14" s="106"/>
      <c r="E14" s="60"/>
      <c r="F14" s="74"/>
      <c r="G14" s="8">
        <v>347689774000</v>
      </c>
      <c r="H14" s="87">
        <v>478</v>
      </c>
      <c r="I14" s="7">
        <v>422</v>
      </c>
      <c r="J14" s="7">
        <f t="shared" si="1"/>
        <v>1.1327014218009479</v>
      </c>
    </row>
    <row r="15" spans="2:10">
      <c r="B15" s="106"/>
      <c r="C15" s="7">
        <v>2019</v>
      </c>
      <c r="D15" s="106"/>
      <c r="E15" s="72"/>
      <c r="F15" s="74"/>
      <c r="G15" s="8">
        <v>312114544000</v>
      </c>
      <c r="H15" s="87">
        <v>390</v>
      </c>
      <c r="I15" s="7">
        <v>397</v>
      </c>
      <c r="J15" s="7">
        <f t="shared" si="1"/>
        <v>0.98236775818639799</v>
      </c>
    </row>
    <row r="16" spans="2:10">
      <c r="B16" s="106"/>
      <c r="C16" s="7">
        <v>2020</v>
      </c>
      <c r="D16" s="106"/>
      <c r="E16" s="8"/>
      <c r="F16" s="74"/>
      <c r="G16" s="8">
        <v>118592661000</v>
      </c>
      <c r="H16" s="87">
        <v>250</v>
      </c>
      <c r="I16" s="7">
        <v>155</v>
      </c>
      <c r="J16" s="7">
        <f t="shared" si="1"/>
        <v>1.6129032258064515</v>
      </c>
    </row>
    <row r="17" spans="2:10">
      <c r="B17" s="106"/>
      <c r="C17" s="7">
        <v>2021</v>
      </c>
      <c r="D17" s="106"/>
      <c r="E17" s="70">
        <v>200200000000</v>
      </c>
      <c r="F17" s="74">
        <v>800659050</v>
      </c>
      <c r="G17" s="8">
        <v>190439817000</v>
      </c>
      <c r="H17" s="87">
        <f t="shared" si="0"/>
        <v>250.04401061850234</v>
      </c>
      <c r="I17" s="7">
        <v>235</v>
      </c>
      <c r="J17" s="7">
        <f t="shared" si="1"/>
        <v>1.0640170664617121</v>
      </c>
    </row>
    <row r="18" spans="2:10">
      <c r="B18" s="106">
        <v>3</v>
      </c>
      <c r="C18" s="7">
        <v>2016</v>
      </c>
      <c r="D18" s="106" t="s">
        <v>12</v>
      </c>
      <c r="E18" s="8">
        <v>39057386000</v>
      </c>
      <c r="F18" s="60">
        <v>1120000000</v>
      </c>
      <c r="G18" s="8">
        <v>145119664000</v>
      </c>
      <c r="H18" s="87">
        <f t="shared" si="0"/>
        <v>34.872666071428569</v>
      </c>
      <c r="I18" s="7">
        <v>136</v>
      </c>
      <c r="J18" s="7">
        <f t="shared" si="1"/>
        <v>0.25641666228991594</v>
      </c>
    </row>
    <row r="19" spans="2:10">
      <c r="B19" s="106"/>
      <c r="C19" s="7">
        <v>2017</v>
      </c>
      <c r="D19" s="106"/>
      <c r="E19" s="8">
        <v>111592530000</v>
      </c>
      <c r="F19" s="60">
        <v>1120000000</v>
      </c>
      <c r="G19" s="8">
        <v>148312987000</v>
      </c>
      <c r="H19" s="87">
        <f t="shared" si="0"/>
        <v>99.636187500000005</v>
      </c>
      <c r="I19" s="7">
        <v>145</v>
      </c>
      <c r="J19" s="7">
        <f t="shared" si="1"/>
        <v>0.68714612068965519</v>
      </c>
    </row>
    <row r="20" spans="2:10">
      <c r="B20" s="106"/>
      <c r="C20" s="7">
        <v>2018</v>
      </c>
      <c r="D20" s="106"/>
      <c r="E20" s="8">
        <v>119406233000</v>
      </c>
      <c r="F20" s="60">
        <v>1120000000</v>
      </c>
      <c r="G20" s="8">
        <v>203324139000</v>
      </c>
      <c r="H20" s="87">
        <f t="shared" si="0"/>
        <v>106.61270803571429</v>
      </c>
      <c r="I20" s="7">
        <v>180</v>
      </c>
      <c r="J20" s="7">
        <f t="shared" si="1"/>
        <v>0.59229282242063497</v>
      </c>
    </row>
    <row r="21" spans="2:10">
      <c r="B21" s="106"/>
      <c r="C21" s="7">
        <v>2019</v>
      </c>
      <c r="D21" s="106"/>
      <c r="E21" s="72">
        <v>119618582000</v>
      </c>
      <c r="F21" s="60">
        <v>1120000000</v>
      </c>
      <c r="G21" s="8">
        <v>219199794000</v>
      </c>
      <c r="H21" s="87">
        <f t="shared" si="0"/>
        <v>106.80230535714286</v>
      </c>
      <c r="I21" s="7">
        <v>198</v>
      </c>
      <c r="J21" s="7">
        <f t="shared" si="1"/>
        <v>0.53940558261183258</v>
      </c>
    </row>
    <row r="22" spans="2:10">
      <c r="B22" s="106"/>
      <c r="C22" s="7">
        <v>2020</v>
      </c>
      <c r="D22" s="106"/>
      <c r="E22" s="72">
        <v>119840000000</v>
      </c>
      <c r="F22" s="60">
        <v>1120000000</v>
      </c>
      <c r="G22" s="8">
        <v>137903496000</v>
      </c>
      <c r="H22" s="87">
        <f>E22/F22</f>
        <v>107</v>
      </c>
      <c r="I22" s="7">
        <v>145</v>
      </c>
      <c r="J22" s="7">
        <f t="shared" si="1"/>
        <v>0.73793103448275865</v>
      </c>
    </row>
    <row r="23" spans="2:10">
      <c r="B23" s="106"/>
      <c r="C23" s="7">
        <v>2021</v>
      </c>
      <c r="D23" s="106"/>
      <c r="E23" s="8">
        <v>125440000000</v>
      </c>
      <c r="F23" s="60">
        <v>1120000000</v>
      </c>
      <c r="G23" s="8">
        <v>171962942000</v>
      </c>
      <c r="H23" s="87">
        <f t="shared" si="0"/>
        <v>112</v>
      </c>
      <c r="I23" s="7">
        <v>131</v>
      </c>
      <c r="J23" s="7">
        <f t="shared" si="1"/>
        <v>0.85496183206106868</v>
      </c>
    </row>
    <row r="24" spans="2:10">
      <c r="B24" s="106">
        <v>4</v>
      </c>
      <c r="C24" s="7">
        <v>2016</v>
      </c>
      <c r="D24" s="106" t="s">
        <v>13</v>
      </c>
      <c r="E24" s="8">
        <v>5002629000000</v>
      </c>
      <c r="F24" s="60">
        <v>1924088000</v>
      </c>
      <c r="G24" s="8">
        <v>6586081000000</v>
      </c>
      <c r="H24" s="87">
        <f t="shared" si="0"/>
        <v>2600.0001039453496</v>
      </c>
      <c r="I24" s="7">
        <f>G24/F24</f>
        <v>3422.9624632553191</v>
      </c>
      <c r="J24" s="7">
        <f t="shared" si="1"/>
        <v>0.75957599063843873</v>
      </c>
    </row>
    <row r="25" spans="2:10">
      <c r="B25" s="106"/>
      <c r="C25" s="7">
        <v>2017</v>
      </c>
      <c r="D25" s="106"/>
      <c r="E25" s="8">
        <v>5002629000000</v>
      </c>
      <c r="F25" s="60">
        <v>1924088000</v>
      </c>
      <c r="G25" s="8">
        <v>7703622000000</v>
      </c>
      <c r="H25" s="87">
        <f t="shared" si="0"/>
        <v>2600.0001039453496</v>
      </c>
      <c r="I25" s="7">
        <v>4.03</v>
      </c>
      <c r="J25" s="7">
        <f t="shared" si="1"/>
        <v>645.16131611547132</v>
      </c>
    </row>
    <row r="26" spans="2:10">
      <c r="B26" s="106"/>
      <c r="C26" s="7">
        <v>2018</v>
      </c>
      <c r="D26" s="106"/>
      <c r="E26" s="8">
        <v>5002629000000</v>
      </c>
      <c r="F26" s="60">
        <v>1924088000</v>
      </c>
      <c r="G26" s="8">
        <v>7968008000000</v>
      </c>
      <c r="H26" s="87">
        <f t="shared" si="0"/>
        <v>2600.0001039453496</v>
      </c>
      <c r="I26" s="7">
        <v>4.05</v>
      </c>
      <c r="J26" s="7">
        <f t="shared" si="1"/>
        <v>641.97533430749377</v>
      </c>
    </row>
    <row r="27" spans="2:10">
      <c r="B27" s="106"/>
      <c r="C27" s="7">
        <v>2019</v>
      </c>
      <c r="D27" s="106"/>
      <c r="E27" s="8">
        <v>5002629000000</v>
      </c>
      <c r="F27" s="60">
        <v>1924088000</v>
      </c>
      <c r="G27" s="8">
        <v>10800102000000</v>
      </c>
      <c r="H27" s="87">
        <f t="shared" si="0"/>
        <v>2600.0001039453496</v>
      </c>
      <c r="I27" s="7">
        <v>5.6550000000000002</v>
      </c>
      <c r="J27" s="7">
        <f t="shared" si="1"/>
        <v>459.7701333236692</v>
      </c>
    </row>
    <row r="28" spans="2:10">
      <c r="B28" s="106"/>
      <c r="C28" s="7">
        <v>2020</v>
      </c>
      <c r="D28" s="106"/>
      <c r="E28" s="8">
        <v>5002629000000</v>
      </c>
      <c r="F28" s="60">
        <v>1924088000</v>
      </c>
      <c r="G28" s="8">
        <v>7591709000000</v>
      </c>
      <c r="H28" s="87">
        <f t="shared" si="0"/>
        <v>2600.0001039453496</v>
      </c>
      <c r="I28" s="7">
        <v>3.9750000000000001</v>
      </c>
      <c r="J28" s="7">
        <f t="shared" si="1"/>
        <v>654.08807646423884</v>
      </c>
    </row>
    <row r="29" spans="2:10">
      <c r="B29" s="106"/>
      <c r="C29" s="7">
        <v>2021</v>
      </c>
      <c r="D29" s="106"/>
      <c r="E29" s="60">
        <v>5002629000000</v>
      </c>
      <c r="F29" s="60">
        <v>1924088000</v>
      </c>
      <c r="G29" s="8">
        <v>5768435000000</v>
      </c>
      <c r="H29" s="87">
        <f t="shared" si="0"/>
        <v>2600.0001039453496</v>
      </c>
      <c r="I29" s="7">
        <v>2.9129999999999998</v>
      </c>
      <c r="J29" s="7">
        <f t="shared" si="1"/>
        <v>892.55067076737032</v>
      </c>
    </row>
    <row r="30" spans="2:10">
      <c r="B30" s="106">
        <v>5</v>
      </c>
      <c r="C30" s="7">
        <v>2016</v>
      </c>
      <c r="D30" s="106" t="s">
        <v>14</v>
      </c>
      <c r="E30" s="8">
        <v>10352309000000</v>
      </c>
      <c r="F30" s="60">
        <v>116318076900</v>
      </c>
      <c r="G30" s="8">
        <v>12530201000000</v>
      </c>
      <c r="H30" s="87">
        <f t="shared" si="0"/>
        <v>89.000001340290382</v>
      </c>
      <c r="I30" s="7">
        <f>G30/F30</f>
        <v>107.72359149964592</v>
      </c>
      <c r="J30" s="7">
        <f t="shared" si="1"/>
        <v>0.8261885822901005</v>
      </c>
    </row>
    <row r="31" spans="2:10">
      <c r="B31" s="106"/>
      <c r="C31" s="7">
        <v>2017</v>
      </c>
      <c r="D31" s="106"/>
      <c r="E31" s="8">
        <v>12527457000000</v>
      </c>
      <c r="F31" s="60">
        <v>116318076900</v>
      </c>
      <c r="G31" s="8">
        <v>12483134000000</v>
      </c>
      <c r="H31" s="87">
        <f t="shared" si="0"/>
        <v>107.70000101334206</v>
      </c>
      <c r="I31" s="7">
        <v>109</v>
      </c>
      <c r="J31" s="7">
        <f t="shared" si="1"/>
        <v>0.98807340379212905</v>
      </c>
    </row>
    <row r="32" spans="2:10">
      <c r="B32" s="106"/>
      <c r="C32" s="7">
        <v>2018</v>
      </c>
      <c r="D32" s="106"/>
      <c r="E32" s="8">
        <v>12480930000000</v>
      </c>
      <c r="F32" s="60">
        <v>116318076900</v>
      </c>
      <c r="G32" s="8">
        <v>13629251000000</v>
      </c>
      <c r="H32" s="87">
        <f t="shared" si="0"/>
        <v>107.30000299721254</v>
      </c>
      <c r="I32" s="7">
        <v>116</v>
      </c>
      <c r="J32" s="7">
        <f t="shared" si="1"/>
        <v>0.9250000258380392</v>
      </c>
    </row>
    <row r="33" spans="2:10">
      <c r="B33" s="106"/>
      <c r="C33" s="7">
        <v>2019</v>
      </c>
      <c r="D33" s="106"/>
      <c r="E33" s="8">
        <v>13632478000000</v>
      </c>
      <c r="F33" s="60">
        <v>116318076900</v>
      </c>
      <c r="G33" s="8">
        <v>13932030000000</v>
      </c>
      <c r="H33" s="87">
        <f t="shared" si="0"/>
        <v>117.19999473271896</v>
      </c>
      <c r="I33" s="7">
        <v>118</v>
      </c>
      <c r="J33" s="7">
        <f t="shared" si="1"/>
        <v>0.99322029434507597</v>
      </c>
    </row>
    <row r="34" spans="2:10">
      <c r="B34" s="106"/>
      <c r="C34" s="7">
        <v>2020</v>
      </c>
      <c r="D34" s="106"/>
      <c r="E34" s="8">
        <v>13934906000000</v>
      </c>
      <c r="F34" s="60">
        <v>116318076900</v>
      </c>
      <c r="G34" s="8">
        <v>8478305000000</v>
      </c>
      <c r="H34" s="87">
        <f t="shared" si="0"/>
        <v>119.80000333035079</v>
      </c>
      <c r="I34" s="7">
        <v>74</v>
      </c>
      <c r="J34" s="7">
        <f t="shared" si="1"/>
        <v>1.6189189639236594</v>
      </c>
    </row>
    <row r="35" spans="2:10">
      <c r="B35" s="106"/>
      <c r="C35" s="7">
        <v>2021</v>
      </c>
      <c r="D35" s="106"/>
      <c r="E35" s="8">
        <v>8467956000000</v>
      </c>
      <c r="F35" s="60">
        <v>116318076900</v>
      </c>
      <c r="G35" s="8">
        <v>7363668000000</v>
      </c>
      <c r="H35" s="87">
        <f t="shared" si="0"/>
        <v>72.800000014443157</v>
      </c>
      <c r="I35" s="7">
        <v>61</v>
      </c>
      <c r="J35" s="7">
        <f t="shared" si="1"/>
        <v>1.1934426231875928</v>
      </c>
    </row>
    <row r="36" spans="2:10">
      <c r="B36" s="106">
        <v>6</v>
      </c>
      <c r="C36" s="7">
        <v>2016</v>
      </c>
      <c r="D36" s="106" t="s">
        <v>15</v>
      </c>
      <c r="E36" s="60">
        <v>1492724000000</v>
      </c>
      <c r="F36" s="69">
        <v>11661908000</v>
      </c>
      <c r="G36" s="8">
        <v>3635216000000</v>
      </c>
      <c r="H36" s="87">
        <f t="shared" si="0"/>
        <v>127.9999807921654</v>
      </c>
      <c r="I36" s="90">
        <v>309</v>
      </c>
      <c r="J36" s="7">
        <f t="shared" si="1"/>
        <v>0.41423942003937025</v>
      </c>
    </row>
    <row r="37" spans="2:10">
      <c r="B37" s="106"/>
      <c r="C37" s="7">
        <v>2017</v>
      </c>
      <c r="D37" s="106"/>
      <c r="E37" s="60">
        <v>1942822000000</v>
      </c>
      <c r="F37" s="69">
        <v>11661908000</v>
      </c>
      <c r="G37" s="8">
        <v>3531220000000</v>
      </c>
      <c r="H37" s="87">
        <f t="shared" si="0"/>
        <v>166.5955519457022</v>
      </c>
      <c r="I37" s="90">
        <v>326</v>
      </c>
      <c r="J37" s="7">
        <f t="shared" si="1"/>
        <v>0.51102930044693928</v>
      </c>
    </row>
    <row r="38" spans="2:10">
      <c r="B38" s="106"/>
      <c r="C38" s="7">
        <v>2018</v>
      </c>
      <c r="D38" s="106"/>
      <c r="E38" s="70">
        <v>2689873000000</v>
      </c>
      <c r="F38" s="69">
        <v>11661908000</v>
      </c>
      <c r="G38" s="8">
        <v>5206867000000</v>
      </c>
      <c r="H38" s="87">
        <f t="shared" si="0"/>
        <v>230.65462358303634</v>
      </c>
      <c r="I38" s="90">
        <v>392</v>
      </c>
      <c r="J38" s="7">
        <f t="shared" si="1"/>
        <v>0.58840465199754166</v>
      </c>
    </row>
    <row r="39" spans="2:10">
      <c r="B39" s="106"/>
      <c r="C39" s="7">
        <v>2019</v>
      </c>
      <c r="D39" s="106"/>
      <c r="E39" s="70">
        <v>1682890000000</v>
      </c>
      <c r="F39" s="69">
        <v>11661908000</v>
      </c>
      <c r="G39" s="8">
        <v>5736489000000</v>
      </c>
      <c r="H39" s="87">
        <f t="shared" si="0"/>
        <v>144.30657487608374</v>
      </c>
      <c r="I39" s="7">
        <v>432</v>
      </c>
      <c r="J39" s="7">
        <f t="shared" si="1"/>
        <v>0.33404299739834198</v>
      </c>
    </row>
    <row r="40" spans="2:10">
      <c r="B40" s="106"/>
      <c r="C40" s="7">
        <v>2020</v>
      </c>
      <c r="D40" s="106"/>
      <c r="E40" s="70">
        <v>2915985000000</v>
      </c>
      <c r="F40" s="69">
        <v>11661908000</v>
      </c>
      <c r="G40" s="8">
        <v>7421643000000</v>
      </c>
      <c r="H40" s="87">
        <f t="shared" si="0"/>
        <v>250.04356062489947</v>
      </c>
      <c r="I40" s="7">
        <v>565</v>
      </c>
      <c r="J40" s="7">
        <f t="shared" si="1"/>
        <v>0.44255497455734422</v>
      </c>
    </row>
    <row r="41" spans="2:10">
      <c r="B41" s="106"/>
      <c r="C41" s="7">
        <v>2021</v>
      </c>
      <c r="D41" s="106"/>
      <c r="E41" s="70">
        <v>3629968000000</v>
      </c>
      <c r="F41" s="69">
        <v>11661908000</v>
      </c>
      <c r="G41" s="8">
        <v>8530199000000</v>
      </c>
      <c r="H41" s="87">
        <f t="shared" ref="H41:H92" si="2">E41/F41</f>
        <v>311.2670756792113</v>
      </c>
      <c r="I41" s="7">
        <v>548</v>
      </c>
      <c r="J41" s="7">
        <f t="shared" ref="J41:J92" si="3">H41/I41</f>
        <v>0.56800561255330528</v>
      </c>
    </row>
    <row r="42" spans="2:10">
      <c r="B42" s="106">
        <v>7</v>
      </c>
      <c r="C42" s="7">
        <v>2016</v>
      </c>
      <c r="D42" s="106" t="s">
        <v>16</v>
      </c>
      <c r="E42" s="60">
        <v>1475112000000</v>
      </c>
      <c r="F42" s="69">
        <v>8780426500</v>
      </c>
      <c r="G42" s="8">
        <v>4984305000000</v>
      </c>
      <c r="H42" s="87">
        <f t="shared" si="2"/>
        <v>168.00003963361004</v>
      </c>
      <c r="I42" s="7">
        <v>472</v>
      </c>
      <c r="J42" s="7">
        <f t="shared" si="3"/>
        <v>0.35593228735934329</v>
      </c>
    </row>
    <row r="43" spans="2:10">
      <c r="B43" s="106"/>
      <c r="C43" s="7">
        <v>2017</v>
      </c>
      <c r="D43" s="106"/>
      <c r="E43" s="75">
        <v>2734794000000</v>
      </c>
      <c r="F43" s="69">
        <v>8780426500</v>
      </c>
      <c r="G43" s="8">
        <v>5039068000000</v>
      </c>
      <c r="H43" s="87">
        <f t="shared" si="2"/>
        <v>311.46482463010199</v>
      </c>
      <c r="I43" s="7">
        <v>473</v>
      </c>
      <c r="J43" s="7">
        <f t="shared" si="3"/>
        <v>0.65848800133213947</v>
      </c>
    </row>
    <row r="44" spans="2:10">
      <c r="B44" s="106"/>
      <c r="C44" s="7">
        <v>2018</v>
      </c>
      <c r="D44" s="106"/>
      <c r="E44" s="76">
        <v>3484931000000</v>
      </c>
      <c r="F44" s="69">
        <v>8780426500</v>
      </c>
      <c r="G44" s="8">
        <v>6350788000000</v>
      </c>
      <c r="H44" s="87">
        <f t="shared" si="2"/>
        <v>396.89769056207007</v>
      </c>
      <c r="I44" s="7">
        <v>474</v>
      </c>
      <c r="J44" s="7">
        <f t="shared" si="3"/>
        <v>0.83733689991997906</v>
      </c>
    </row>
    <row r="45" spans="2:10">
      <c r="B45" s="106"/>
      <c r="C45" s="7">
        <v>2019</v>
      </c>
      <c r="D45" s="106"/>
      <c r="E45" s="76">
        <v>1974388000000</v>
      </c>
      <c r="F45" s="69">
        <v>8780426500</v>
      </c>
      <c r="G45" s="8">
        <v>6588662000000</v>
      </c>
      <c r="H45" s="87">
        <f t="shared" si="2"/>
        <v>224.86242553251827</v>
      </c>
      <c r="I45" s="7">
        <v>559</v>
      </c>
      <c r="J45" s="7">
        <f t="shared" si="3"/>
        <v>0.40225836410110605</v>
      </c>
    </row>
    <row r="46" spans="2:10">
      <c r="B46" s="106"/>
      <c r="C46" s="7">
        <v>2020</v>
      </c>
      <c r="D46" s="106"/>
      <c r="E46" s="75">
        <v>3371943000000</v>
      </c>
      <c r="F46" s="69">
        <v>8780426500</v>
      </c>
      <c r="G46" s="8">
        <v>9241113000000</v>
      </c>
      <c r="H46" s="87">
        <f t="shared" si="2"/>
        <v>384.02952293946083</v>
      </c>
      <c r="I46" s="7">
        <v>735</v>
      </c>
      <c r="J46" s="7">
        <f t="shared" si="3"/>
        <v>0.52248914685640935</v>
      </c>
    </row>
    <row r="47" spans="2:10">
      <c r="B47" s="106"/>
      <c r="C47" s="7">
        <v>2021</v>
      </c>
      <c r="D47" s="106"/>
      <c r="E47" s="76">
        <v>4126638000000</v>
      </c>
      <c r="F47" s="69">
        <v>8780426500</v>
      </c>
      <c r="G47" s="8">
        <v>12127419000000</v>
      </c>
      <c r="H47" s="87">
        <f t="shared" si="2"/>
        <v>469.98149805137598</v>
      </c>
      <c r="I47" s="7">
        <v>870</v>
      </c>
      <c r="J47" s="7">
        <f t="shared" si="3"/>
        <v>0.54020861844985746</v>
      </c>
    </row>
    <row r="48" spans="2:10">
      <c r="B48" s="106">
        <v>8</v>
      </c>
      <c r="C48" s="7">
        <v>2016</v>
      </c>
      <c r="D48" s="106" t="s">
        <v>17</v>
      </c>
      <c r="E48" s="8">
        <v>52857145500</v>
      </c>
      <c r="F48" s="60">
        <v>1428571500</v>
      </c>
      <c r="G48" s="8">
        <v>207150366829</v>
      </c>
      <c r="H48" s="87">
        <f t="shared" si="2"/>
        <v>37</v>
      </c>
      <c r="I48" s="7">
        <v>126</v>
      </c>
      <c r="J48" s="7">
        <f t="shared" si="3"/>
        <v>0.29365079365079366</v>
      </c>
    </row>
    <row r="49" spans="2:10">
      <c r="B49" s="106"/>
      <c r="C49" s="7">
        <v>2017</v>
      </c>
      <c r="D49" s="106"/>
      <c r="E49" s="60">
        <v>35714287500</v>
      </c>
      <c r="F49" s="60">
        <v>1428571500</v>
      </c>
      <c r="G49" s="8">
        <v>121129837575</v>
      </c>
      <c r="H49" s="87">
        <f>E49/F49</f>
        <v>25</v>
      </c>
      <c r="I49" s="7">
        <v>77</v>
      </c>
      <c r="J49" s="7">
        <f t="shared" si="3"/>
        <v>0.32467532467532467</v>
      </c>
    </row>
    <row r="50" spans="2:10">
      <c r="B50" s="106"/>
      <c r="C50" s="7">
        <v>2018</v>
      </c>
      <c r="D50" s="106"/>
      <c r="E50" s="8">
        <v>38571430500</v>
      </c>
      <c r="F50" s="60">
        <v>1428571500</v>
      </c>
      <c r="G50" s="8">
        <v>179025676787</v>
      </c>
      <c r="H50" s="87">
        <f t="shared" ref="H50:H54" si="4">E50/F50</f>
        <v>27</v>
      </c>
      <c r="I50" s="7">
        <v>105</v>
      </c>
      <c r="J50" s="7">
        <f t="shared" si="3"/>
        <v>0.25714285714285712</v>
      </c>
    </row>
    <row r="51" spans="2:10">
      <c r="B51" s="106"/>
      <c r="C51" s="7">
        <v>2019</v>
      </c>
      <c r="D51" s="106"/>
      <c r="E51" s="60">
        <v>81428575500</v>
      </c>
      <c r="F51" s="60">
        <v>1428571500</v>
      </c>
      <c r="G51" s="84">
        <v>534040428097</v>
      </c>
      <c r="H51" s="87">
        <f t="shared" si="4"/>
        <v>57</v>
      </c>
      <c r="I51" s="7">
        <v>364</v>
      </c>
      <c r="J51" s="7">
        <f t="shared" si="3"/>
        <v>0.15659340659340659</v>
      </c>
    </row>
    <row r="52" spans="2:10">
      <c r="B52" s="106"/>
      <c r="C52" s="7">
        <v>2020</v>
      </c>
      <c r="D52" s="106"/>
      <c r="E52" s="60">
        <v>147142864500</v>
      </c>
      <c r="F52" s="60">
        <v>1428571500</v>
      </c>
      <c r="G52" s="84">
        <v>110904948290</v>
      </c>
      <c r="H52" s="87">
        <f t="shared" si="4"/>
        <v>103</v>
      </c>
      <c r="I52" s="7">
        <v>80</v>
      </c>
      <c r="J52" s="7">
        <f t="shared" si="3"/>
        <v>1.2875000000000001</v>
      </c>
    </row>
    <row r="53" spans="2:10">
      <c r="B53" s="106"/>
      <c r="C53" s="7">
        <v>2021</v>
      </c>
      <c r="D53" s="106"/>
      <c r="E53" s="60">
        <v>34285716000</v>
      </c>
      <c r="F53" s="60">
        <v>1428571500</v>
      </c>
      <c r="G53" s="84">
        <v>122401609250</v>
      </c>
      <c r="H53" s="87">
        <f t="shared" si="4"/>
        <v>24</v>
      </c>
      <c r="I53" s="7">
        <v>76</v>
      </c>
      <c r="J53" s="7">
        <f t="shared" si="3"/>
        <v>0.31578947368421051</v>
      </c>
    </row>
    <row r="54" spans="2:10">
      <c r="B54" s="106">
        <v>9</v>
      </c>
      <c r="C54" s="7">
        <v>2016</v>
      </c>
      <c r="D54" s="106" t="s">
        <v>18</v>
      </c>
      <c r="E54" s="8">
        <v>890627320090</v>
      </c>
      <c r="F54" s="8">
        <v>46875122110</v>
      </c>
      <c r="G54" s="8">
        <v>2353923940687</v>
      </c>
      <c r="H54" s="87">
        <f t="shared" si="4"/>
        <v>19</v>
      </c>
      <c r="I54" s="91">
        <f>G54/F54</f>
        <v>50.216913252260753</v>
      </c>
      <c r="J54" s="7">
        <f t="shared" si="3"/>
        <v>0.37835858019697427</v>
      </c>
    </row>
    <row r="55" spans="2:10">
      <c r="B55" s="106"/>
      <c r="C55" s="7">
        <v>2017</v>
      </c>
      <c r="D55" s="106"/>
      <c r="E55" s="8">
        <v>1031252686420</v>
      </c>
      <c r="F55" s="8">
        <v>46875122110</v>
      </c>
      <c r="G55" s="8">
        <v>2442945312378</v>
      </c>
      <c r="H55" s="87">
        <f t="shared" si="2"/>
        <v>22</v>
      </c>
      <c r="I55" s="7">
        <v>51.28</v>
      </c>
      <c r="J55" s="7">
        <f t="shared" si="3"/>
        <v>0.42901716068642742</v>
      </c>
    </row>
    <row r="56" spans="2:10">
      <c r="B56" s="106"/>
      <c r="C56" s="7">
        <v>2018</v>
      </c>
      <c r="D56" s="106"/>
      <c r="E56" s="8">
        <v>1171878052750</v>
      </c>
      <c r="F56" s="8">
        <v>46875122110</v>
      </c>
      <c r="G56" s="8">
        <v>2552706945624</v>
      </c>
      <c r="H56" s="87">
        <f t="shared" si="2"/>
        <v>25</v>
      </c>
      <c r="I56" s="7">
        <v>52.42</v>
      </c>
      <c r="J56" s="7">
        <f t="shared" si="3"/>
        <v>0.47691720717283476</v>
      </c>
    </row>
    <row r="57" spans="2:10">
      <c r="B57" s="106"/>
      <c r="C57" s="7">
        <v>2019</v>
      </c>
      <c r="D57" s="106"/>
      <c r="E57" s="8">
        <v>1218753174860</v>
      </c>
      <c r="F57" s="8">
        <v>46875122110</v>
      </c>
      <c r="G57" s="8">
        <v>2513242403090</v>
      </c>
      <c r="H57" s="87">
        <f t="shared" si="2"/>
        <v>26</v>
      </c>
      <c r="I57" s="7">
        <v>53.48</v>
      </c>
      <c r="J57" s="7">
        <f t="shared" si="3"/>
        <v>0.48616305160807782</v>
      </c>
    </row>
    <row r="58" spans="2:10">
      <c r="B58" s="106"/>
      <c r="C58" s="7">
        <v>2020</v>
      </c>
      <c r="D58" s="106"/>
      <c r="E58" s="8">
        <v>1218766224861</v>
      </c>
      <c r="F58" s="8">
        <v>46875122110</v>
      </c>
      <c r="G58" s="8">
        <v>2865987119268</v>
      </c>
      <c r="H58" s="87">
        <f t="shared" si="2"/>
        <v>26.0002783992961</v>
      </c>
      <c r="I58" s="7">
        <v>58.31</v>
      </c>
      <c r="J58" s="7">
        <f t="shared" si="3"/>
        <v>0.4458974172405436</v>
      </c>
    </row>
    <row r="59" spans="2:10">
      <c r="B59" s="106"/>
      <c r="C59" s="7">
        <v>2021</v>
      </c>
      <c r="D59" s="106"/>
      <c r="E59" s="8">
        <v>1312503419080</v>
      </c>
      <c r="F59" s="8">
        <v>46875122110</v>
      </c>
      <c r="G59" s="8">
        <v>3208499314413</v>
      </c>
      <c r="H59" s="87">
        <f t="shared" si="2"/>
        <v>28</v>
      </c>
      <c r="I59" s="7">
        <v>67.92</v>
      </c>
      <c r="J59" s="7">
        <f t="shared" si="3"/>
        <v>0.4122497055359246</v>
      </c>
    </row>
    <row r="60" spans="2:10">
      <c r="B60" s="106">
        <v>10</v>
      </c>
      <c r="C60" s="7">
        <v>2016</v>
      </c>
      <c r="D60" s="106" t="s">
        <v>19</v>
      </c>
      <c r="E60" s="8"/>
      <c r="F60" s="8"/>
      <c r="G60" s="8">
        <v>153929187000</v>
      </c>
      <c r="H60" s="87">
        <v>275</v>
      </c>
      <c r="I60" s="7">
        <v>343</v>
      </c>
      <c r="J60" s="7">
        <f t="shared" si="3"/>
        <v>0.80174927113702621</v>
      </c>
    </row>
    <row r="61" spans="2:10">
      <c r="B61" s="106"/>
      <c r="C61" s="7">
        <v>2017</v>
      </c>
      <c r="D61" s="106"/>
      <c r="E61" s="8"/>
      <c r="F61" s="8"/>
      <c r="G61" s="8">
        <v>155964972000</v>
      </c>
      <c r="H61" s="87">
        <v>260</v>
      </c>
      <c r="I61" s="7">
        <v>323</v>
      </c>
      <c r="J61" s="7">
        <f t="shared" si="3"/>
        <v>0.804953560371517</v>
      </c>
    </row>
    <row r="62" spans="2:10">
      <c r="B62" s="106"/>
      <c r="C62" s="7">
        <v>2018</v>
      </c>
      <c r="D62" s="106"/>
      <c r="E62" s="8"/>
      <c r="F62" s="8"/>
      <c r="G62" s="8">
        <v>1168442960000</v>
      </c>
      <c r="H62" s="87">
        <v>2.5649999999999999</v>
      </c>
      <c r="I62" s="7">
        <v>2.597</v>
      </c>
      <c r="J62" s="7">
        <f t="shared" si="3"/>
        <v>0.98767809010396612</v>
      </c>
    </row>
    <row r="63" spans="2:10">
      <c r="B63" s="106"/>
      <c r="C63" s="7">
        <v>2019</v>
      </c>
      <c r="D63" s="106"/>
      <c r="E63" s="8"/>
      <c r="F63" s="8"/>
      <c r="G63" s="8">
        <v>75731257000</v>
      </c>
      <c r="H63" s="87">
        <v>130</v>
      </c>
      <c r="I63" s="7">
        <v>175</v>
      </c>
      <c r="J63" s="7">
        <f t="shared" si="3"/>
        <v>0.74285714285714288</v>
      </c>
    </row>
    <row r="64" spans="2:10">
      <c r="B64" s="106"/>
      <c r="C64" s="7">
        <v>2020</v>
      </c>
      <c r="D64" s="106"/>
      <c r="E64" s="8"/>
      <c r="F64" s="8"/>
      <c r="G64" s="8">
        <v>76911367000</v>
      </c>
      <c r="H64" s="87">
        <v>122</v>
      </c>
      <c r="I64" s="7">
        <v>160</v>
      </c>
      <c r="J64" s="7">
        <f t="shared" si="3"/>
        <v>0.76249999999999996</v>
      </c>
    </row>
    <row r="65" spans="2:10">
      <c r="B65" s="106"/>
      <c r="C65" s="7">
        <v>2021</v>
      </c>
      <c r="D65" s="106"/>
      <c r="E65" s="8"/>
      <c r="F65" s="8"/>
      <c r="G65" s="8">
        <v>126016763000</v>
      </c>
      <c r="H65" s="87">
        <v>240</v>
      </c>
      <c r="I65" s="7">
        <v>294</v>
      </c>
      <c r="J65" s="7">
        <f t="shared" si="3"/>
        <v>0.81632653061224492</v>
      </c>
    </row>
    <row r="66" spans="2:10">
      <c r="B66" s="106">
        <v>11</v>
      </c>
      <c r="C66" s="7">
        <v>2016</v>
      </c>
      <c r="D66" s="106" t="s">
        <v>20</v>
      </c>
      <c r="E66" s="8">
        <v>924973000000</v>
      </c>
      <c r="F66" s="77">
        <v>2107000000</v>
      </c>
      <c r="G66" s="8">
        <v>979530000000</v>
      </c>
      <c r="H66" s="87">
        <f t="shared" si="2"/>
        <v>439</v>
      </c>
      <c r="I66" s="7">
        <v>466</v>
      </c>
      <c r="J66" s="7">
        <f t="shared" si="3"/>
        <v>0.94206008583690992</v>
      </c>
    </row>
    <row r="67" spans="2:10">
      <c r="B67" s="106"/>
      <c r="C67" s="7">
        <v>2017</v>
      </c>
      <c r="D67" s="106"/>
      <c r="E67" s="8">
        <v>1076677000000</v>
      </c>
      <c r="F67" s="77">
        <v>2107000000</v>
      </c>
      <c r="G67" s="8">
        <v>1320897000000</v>
      </c>
      <c r="H67" s="87">
        <f t="shared" si="2"/>
        <v>511</v>
      </c>
      <c r="I67" s="7">
        <v>627</v>
      </c>
      <c r="J67" s="7">
        <f t="shared" si="3"/>
        <v>0.81499202551834127</v>
      </c>
    </row>
    <row r="68" spans="2:10">
      <c r="B68" s="106"/>
      <c r="C68" s="7">
        <v>2018</v>
      </c>
      <c r="D68" s="106"/>
      <c r="E68" s="76">
        <v>1125138000000</v>
      </c>
      <c r="F68" s="77">
        <v>2107000000</v>
      </c>
      <c r="G68" s="8">
        <v>1228041000000</v>
      </c>
      <c r="H68" s="87">
        <f t="shared" si="2"/>
        <v>534</v>
      </c>
      <c r="I68" s="7">
        <v>581</v>
      </c>
      <c r="J68" s="7">
        <f t="shared" si="3"/>
        <v>0.91910499139414803</v>
      </c>
    </row>
    <row r="69" spans="2:10">
      <c r="B69" s="106"/>
      <c r="C69" s="7">
        <v>2019</v>
      </c>
      <c r="D69" s="106"/>
      <c r="E69" s="78">
        <v>1228381000000</v>
      </c>
      <c r="F69" s="77">
        <v>2107000000</v>
      </c>
      <c r="G69" s="8">
        <v>1207074000000</v>
      </c>
      <c r="H69" s="87">
        <f t="shared" si="2"/>
        <v>583</v>
      </c>
      <c r="I69" s="7">
        <v>572</v>
      </c>
      <c r="J69" s="7">
        <f t="shared" si="3"/>
        <v>1.0192307692307692</v>
      </c>
    </row>
    <row r="70" spans="2:10">
      <c r="B70" s="106"/>
      <c r="C70" s="7">
        <v>2020</v>
      </c>
      <c r="D70" s="106"/>
      <c r="E70" s="78">
        <v>1228381000000</v>
      </c>
      <c r="F70" s="77">
        <v>2107000000</v>
      </c>
      <c r="G70" s="8">
        <v>288642000000</v>
      </c>
      <c r="H70" s="87">
        <f t="shared" si="2"/>
        <v>583</v>
      </c>
      <c r="I70" s="7">
        <v>136</v>
      </c>
      <c r="J70" s="7">
        <f t="shared" si="3"/>
        <v>4.2867647058823533</v>
      </c>
    </row>
    <row r="71" spans="2:10">
      <c r="B71" s="106"/>
      <c r="C71" s="7">
        <v>2021</v>
      </c>
      <c r="D71" s="106"/>
      <c r="E71" s="70">
        <v>1000825000000</v>
      </c>
      <c r="F71" s="77">
        <v>2107000000</v>
      </c>
      <c r="G71" s="8">
        <v>666664000000</v>
      </c>
      <c r="H71" s="87">
        <f t="shared" si="2"/>
        <v>475</v>
      </c>
      <c r="I71" s="7">
        <v>316</v>
      </c>
      <c r="J71" s="7">
        <f t="shared" si="3"/>
        <v>1.5031645569620253</v>
      </c>
    </row>
    <row r="72" spans="2:10">
      <c r="B72" s="106">
        <v>12</v>
      </c>
      <c r="C72" s="7">
        <v>2016</v>
      </c>
      <c r="D72" s="106" t="s">
        <v>21</v>
      </c>
      <c r="E72" s="60">
        <v>268304396700</v>
      </c>
      <c r="F72" s="69">
        <v>22358699725</v>
      </c>
      <c r="G72" s="8">
        <v>1345716806578</v>
      </c>
      <c r="H72" s="87">
        <f t="shared" si="2"/>
        <v>12</v>
      </c>
      <c r="I72" s="7">
        <v>61</v>
      </c>
      <c r="J72" s="7">
        <f t="shared" si="3"/>
        <v>0.19672131147540983</v>
      </c>
    </row>
    <row r="73" spans="2:10">
      <c r="B73" s="106"/>
      <c r="C73" s="7">
        <v>2017</v>
      </c>
      <c r="D73" s="106"/>
      <c r="E73" s="74">
        <v>469532694225</v>
      </c>
      <c r="F73" s="69">
        <v>22358699725</v>
      </c>
      <c r="G73" s="8">
        <v>1570140423232</v>
      </c>
      <c r="H73" s="87">
        <f t="shared" si="2"/>
        <v>21</v>
      </c>
      <c r="I73" s="7">
        <v>71</v>
      </c>
      <c r="J73" s="7">
        <f t="shared" si="3"/>
        <v>0.29577464788732394</v>
      </c>
    </row>
    <row r="74" spans="2:10">
      <c r="B74" s="106"/>
      <c r="C74" s="7">
        <v>2018</v>
      </c>
      <c r="D74" s="106"/>
      <c r="E74" s="60">
        <v>603684892575</v>
      </c>
      <c r="F74" s="69">
        <v>22358699725</v>
      </c>
      <c r="G74" s="8">
        <v>1804748133197</v>
      </c>
      <c r="H74" s="87">
        <f t="shared" si="2"/>
        <v>27</v>
      </c>
      <c r="I74" s="7">
        <v>77</v>
      </c>
      <c r="J74" s="7">
        <f t="shared" si="3"/>
        <v>0.35064935064935066</v>
      </c>
    </row>
    <row r="75" spans="2:10">
      <c r="B75" s="106"/>
      <c r="C75" s="7">
        <v>2019</v>
      </c>
      <c r="D75" s="106"/>
      <c r="E75" s="72">
        <v>648402292025</v>
      </c>
      <c r="F75" s="69">
        <v>22358699725</v>
      </c>
      <c r="G75" s="8">
        <v>2020050505649</v>
      </c>
      <c r="H75" s="87">
        <f t="shared" si="2"/>
        <v>29</v>
      </c>
      <c r="I75" s="7">
        <v>89</v>
      </c>
      <c r="J75" s="7">
        <f t="shared" si="3"/>
        <v>0.3258426966292135</v>
      </c>
    </row>
    <row r="76" spans="2:10">
      <c r="B76" s="106"/>
      <c r="C76" s="7">
        <v>2020</v>
      </c>
      <c r="D76" s="106"/>
      <c r="E76" s="79">
        <v>670760991750</v>
      </c>
      <c r="F76" s="69">
        <v>22358699725</v>
      </c>
      <c r="G76" s="8">
        <v>2044604013957</v>
      </c>
      <c r="H76" s="87">
        <f t="shared" si="2"/>
        <v>30</v>
      </c>
      <c r="I76" s="7">
        <v>92</v>
      </c>
      <c r="J76" s="7">
        <f t="shared" si="3"/>
        <v>0.32608695652173914</v>
      </c>
    </row>
    <row r="77" spans="2:10">
      <c r="B77" s="106"/>
      <c r="C77" s="7">
        <v>2021</v>
      </c>
      <c r="D77" s="106"/>
      <c r="E77" s="72">
        <v>1162652385700</v>
      </c>
      <c r="F77" s="69">
        <v>22358699725</v>
      </c>
      <c r="G77" s="8">
        <v>1295324731877</v>
      </c>
      <c r="H77" s="87">
        <f t="shared" si="2"/>
        <v>52</v>
      </c>
      <c r="I77" s="7">
        <v>53</v>
      </c>
      <c r="J77" s="7">
        <f t="shared" si="3"/>
        <v>0.98113207547169812</v>
      </c>
    </row>
    <row r="78" spans="2:10">
      <c r="B78" s="106">
        <v>13</v>
      </c>
      <c r="C78" s="7">
        <v>2016</v>
      </c>
      <c r="D78" s="106" t="s">
        <v>22</v>
      </c>
      <c r="E78" s="8">
        <v>31503963000</v>
      </c>
      <c r="F78" s="8">
        <v>168000000</v>
      </c>
      <c r="G78" s="8">
        <v>203178122000</v>
      </c>
      <c r="H78" s="87">
        <v>259</v>
      </c>
      <c r="I78" s="91">
        <f>G78/F78</f>
        <v>1209.3935833333333</v>
      </c>
      <c r="J78" s="7">
        <f t="shared" si="3"/>
        <v>0.21415691596952552</v>
      </c>
    </row>
    <row r="79" spans="2:10">
      <c r="B79" s="106"/>
      <c r="C79" s="7">
        <v>2017</v>
      </c>
      <c r="D79" s="106"/>
      <c r="E79" s="8"/>
      <c r="F79" s="8"/>
      <c r="G79" s="8">
        <v>122406753000</v>
      </c>
      <c r="H79" s="87">
        <v>522</v>
      </c>
      <c r="I79" s="7">
        <v>746</v>
      </c>
      <c r="J79" s="7">
        <f t="shared" si="3"/>
        <v>0.69973190348525471</v>
      </c>
    </row>
    <row r="80" spans="2:10">
      <c r="B80" s="106"/>
      <c r="C80" s="7">
        <v>2018</v>
      </c>
      <c r="D80" s="106"/>
      <c r="E80" s="8"/>
      <c r="F80" s="8"/>
      <c r="G80" s="8">
        <v>155846275000</v>
      </c>
      <c r="H80" s="87">
        <v>158</v>
      </c>
      <c r="I80" s="7">
        <v>158</v>
      </c>
      <c r="J80" s="7">
        <f t="shared" si="3"/>
        <v>1</v>
      </c>
    </row>
    <row r="81" spans="2:10">
      <c r="B81" s="106"/>
      <c r="C81" s="7">
        <v>2019</v>
      </c>
      <c r="D81" s="106"/>
      <c r="E81" s="8"/>
      <c r="F81" s="8"/>
      <c r="G81" s="8">
        <v>124527864000</v>
      </c>
      <c r="H81" s="87">
        <v>85</v>
      </c>
      <c r="I81" s="7">
        <v>121</v>
      </c>
      <c r="J81" s="7">
        <f t="shared" si="3"/>
        <v>0.7024793388429752</v>
      </c>
    </row>
    <row r="82" spans="2:10">
      <c r="B82" s="106"/>
      <c r="C82" s="7">
        <v>2020</v>
      </c>
      <c r="D82" s="106"/>
      <c r="E82" s="8"/>
      <c r="F82" s="8"/>
      <c r="G82" s="8">
        <v>51418242000</v>
      </c>
      <c r="H82" s="87">
        <v>23</v>
      </c>
      <c r="I82" s="7">
        <v>58</v>
      </c>
      <c r="J82" s="7">
        <f t="shared" si="3"/>
        <v>0.39655172413793105</v>
      </c>
    </row>
    <row r="83" spans="2:10">
      <c r="B83" s="106"/>
      <c r="C83" s="7">
        <v>2021</v>
      </c>
      <c r="D83" s="106"/>
      <c r="E83" s="8">
        <v>19395150000</v>
      </c>
      <c r="F83" s="8">
        <v>840000000</v>
      </c>
      <c r="G83" s="8">
        <v>19298441000</v>
      </c>
      <c r="H83" s="87">
        <f t="shared" si="2"/>
        <v>23.089464285714286</v>
      </c>
      <c r="I83" s="7">
        <v>13</v>
      </c>
      <c r="J83" s="7">
        <f t="shared" si="3"/>
        <v>1.7761126373626372</v>
      </c>
    </row>
    <row r="84" spans="2:10">
      <c r="B84" s="106">
        <v>14</v>
      </c>
      <c r="C84" s="7">
        <v>2016</v>
      </c>
      <c r="D84" s="106" t="s">
        <v>23</v>
      </c>
      <c r="E84" s="60">
        <v>53698271000</v>
      </c>
      <c r="F84" s="8">
        <v>5061800000</v>
      </c>
      <c r="G84" s="8">
        <v>263392353864</v>
      </c>
      <c r="H84" s="87">
        <f t="shared" si="2"/>
        <v>10.608532735390572</v>
      </c>
      <c r="I84" s="7">
        <v>55.31</v>
      </c>
      <c r="J84" s="7">
        <f t="shared" si="3"/>
        <v>0.19180135120937572</v>
      </c>
    </row>
    <row r="85" spans="2:10">
      <c r="B85" s="106"/>
      <c r="C85" s="7">
        <v>2017</v>
      </c>
      <c r="D85" s="106"/>
      <c r="E85" s="80">
        <v>69488903000</v>
      </c>
      <c r="F85" s="75">
        <v>6186488888</v>
      </c>
      <c r="G85" s="8">
        <v>124467558054</v>
      </c>
      <c r="H85" s="87">
        <f t="shared" si="2"/>
        <v>11.232365281506992</v>
      </c>
      <c r="I85" s="7">
        <v>27.66</v>
      </c>
      <c r="J85" s="7">
        <f t="shared" si="3"/>
        <v>0.40608695883973217</v>
      </c>
    </row>
    <row r="86" spans="2:10">
      <c r="B86" s="106"/>
      <c r="C86" s="7">
        <v>2018</v>
      </c>
      <c r="D86" s="106"/>
      <c r="E86" s="60">
        <v>36005365328</v>
      </c>
      <c r="F86" s="75">
        <v>6186488888</v>
      </c>
      <c r="G86" s="8">
        <v>136301090897</v>
      </c>
      <c r="H86" s="87">
        <f t="shared" si="2"/>
        <v>5.8199999999741374</v>
      </c>
      <c r="I86" s="7">
        <v>28.07</v>
      </c>
      <c r="J86" s="7">
        <f t="shared" si="3"/>
        <v>0.20733879586655282</v>
      </c>
    </row>
    <row r="87" spans="2:10">
      <c r="B87" s="106"/>
      <c r="C87" s="7">
        <v>2019</v>
      </c>
      <c r="D87" s="106"/>
      <c r="E87" s="60">
        <v>59724779679</v>
      </c>
      <c r="F87" s="75">
        <v>6186488888</v>
      </c>
      <c r="G87" s="8">
        <v>221853474024</v>
      </c>
      <c r="H87" s="87">
        <f t="shared" si="2"/>
        <v>9.6540672359161288</v>
      </c>
      <c r="I87" s="7">
        <v>49.29</v>
      </c>
      <c r="J87" s="7">
        <f t="shared" si="3"/>
        <v>0.1958625935466855</v>
      </c>
    </row>
    <row r="88" spans="2:10">
      <c r="B88" s="106"/>
      <c r="C88" s="7">
        <v>2020</v>
      </c>
      <c r="D88" s="106"/>
      <c r="E88" s="60">
        <v>149528741987</v>
      </c>
      <c r="F88" s="75">
        <v>6186488888</v>
      </c>
      <c r="G88" s="8">
        <v>145493328513</v>
      </c>
      <c r="H88" s="87">
        <f t="shared" si="2"/>
        <v>24.170211034734507</v>
      </c>
      <c r="I88" s="7">
        <v>35.979999999999997</v>
      </c>
      <c r="J88" s="7">
        <f t="shared" si="3"/>
        <v>0.67176795538450551</v>
      </c>
    </row>
    <row r="89" spans="2:10">
      <c r="B89" s="106"/>
      <c r="C89" s="7">
        <v>2021</v>
      </c>
      <c r="D89" s="106"/>
      <c r="E89" s="60">
        <v>297289648543</v>
      </c>
      <c r="F89" s="75">
        <v>6186488888</v>
      </c>
      <c r="G89" s="8">
        <v>292023143596</v>
      </c>
      <c r="H89" s="87">
        <f t="shared" si="2"/>
        <v>48.054664596530024</v>
      </c>
      <c r="I89" s="7">
        <v>46.11</v>
      </c>
      <c r="J89" s="7">
        <f t="shared" si="3"/>
        <v>1.0421744653335507</v>
      </c>
    </row>
    <row r="90" spans="2:10">
      <c r="B90" s="106">
        <v>15</v>
      </c>
      <c r="C90" s="7">
        <v>2016</v>
      </c>
      <c r="D90" s="106" t="s">
        <v>24</v>
      </c>
      <c r="E90" s="8">
        <v>368503000000</v>
      </c>
      <c r="F90" s="8">
        <v>15000000000</v>
      </c>
      <c r="G90" s="8">
        <v>265149000000</v>
      </c>
      <c r="H90" s="87">
        <f t="shared" si="2"/>
        <v>24.566866666666666</v>
      </c>
      <c r="I90" s="7">
        <v>32.5</v>
      </c>
      <c r="J90" s="7">
        <f t="shared" si="3"/>
        <v>0.75590358974358973</v>
      </c>
    </row>
    <row r="91" spans="2:10">
      <c r="B91" s="106"/>
      <c r="C91" s="7">
        <v>2017</v>
      </c>
      <c r="D91" s="106"/>
      <c r="E91" s="8">
        <v>386967000000</v>
      </c>
      <c r="F91" s="8">
        <v>15000000000</v>
      </c>
      <c r="G91" s="8">
        <v>522719000000</v>
      </c>
      <c r="H91" s="87">
        <f t="shared" si="2"/>
        <v>25.797799999999999</v>
      </c>
      <c r="I91" s="7">
        <v>35.9</v>
      </c>
      <c r="J91" s="7">
        <f t="shared" si="3"/>
        <v>0.71860167130919217</v>
      </c>
    </row>
    <row r="92" spans="2:10">
      <c r="B92" s="106"/>
      <c r="C92" s="7">
        <v>2018</v>
      </c>
      <c r="D92" s="106"/>
      <c r="E92" s="8">
        <v>654882000000</v>
      </c>
      <c r="F92" s="8">
        <v>15000000000</v>
      </c>
      <c r="G92" s="8">
        <v>660668000000</v>
      </c>
      <c r="H92" s="87">
        <f t="shared" si="2"/>
        <v>43.658799999999999</v>
      </c>
      <c r="I92" s="7">
        <v>44.6</v>
      </c>
      <c r="J92" s="7">
        <f t="shared" si="3"/>
        <v>0.97889686098654705</v>
      </c>
    </row>
    <row r="93" spans="2:10">
      <c r="B93" s="106"/>
      <c r="C93" s="7">
        <v>2019</v>
      </c>
      <c r="D93" s="106"/>
      <c r="E93" s="8">
        <v>640028000000</v>
      </c>
      <c r="F93" s="8">
        <v>15000000000</v>
      </c>
      <c r="G93" s="8">
        <v>802121000000</v>
      </c>
      <c r="H93" s="87">
        <f t="shared" ref="H93:H125" si="5">E93/F93</f>
        <v>42.668533333333336</v>
      </c>
      <c r="I93" s="7">
        <v>54.3</v>
      </c>
      <c r="J93" s="7">
        <f t="shared" ref="J93:J125" si="6">H93/I93</f>
        <v>0.78579251074278711</v>
      </c>
    </row>
    <row r="94" spans="2:10">
      <c r="B94" s="106"/>
      <c r="C94" s="7">
        <v>2020</v>
      </c>
      <c r="D94" s="106"/>
      <c r="E94" s="66">
        <v>773988000000</v>
      </c>
      <c r="F94" s="8">
        <v>30000000000</v>
      </c>
      <c r="G94" s="8">
        <v>929757000000</v>
      </c>
      <c r="H94" s="87">
        <f t="shared" si="5"/>
        <v>25.799600000000002</v>
      </c>
      <c r="I94" s="7">
        <v>31.38</v>
      </c>
      <c r="J94" s="7">
        <f t="shared" si="6"/>
        <v>0.82216698534098165</v>
      </c>
    </row>
    <row r="95" spans="2:10">
      <c r="B95" s="106"/>
      <c r="C95" s="7">
        <v>2021</v>
      </c>
      <c r="D95" s="106"/>
      <c r="E95" s="66">
        <v>1018142000000</v>
      </c>
      <c r="F95" s="8">
        <v>30000000000</v>
      </c>
      <c r="G95" s="8">
        <v>1268263000000</v>
      </c>
      <c r="H95" s="87">
        <f t="shared" si="5"/>
        <v>33.938066666666664</v>
      </c>
      <c r="I95" s="7">
        <v>42.28</v>
      </c>
      <c r="J95" s="7">
        <f t="shared" si="6"/>
        <v>0.80269788710186052</v>
      </c>
    </row>
    <row r="96" spans="2:10">
      <c r="B96" s="106">
        <v>16</v>
      </c>
      <c r="C96" s="7">
        <v>2016</v>
      </c>
      <c r="D96" s="106" t="s">
        <v>25</v>
      </c>
      <c r="E96" s="60">
        <v>4144443000</v>
      </c>
      <c r="F96" s="24">
        <v>690740500</v>
      </c>
      <c r="G96" s="8">
        <v>169180507911</v>
      </c>
      <c r="H96" s="87">
        <f t="shared" si="5"/>
        <v>6</v>
      </c>
      <c r="I96" s="7">
        <v>30</v>
      </c>
      <c r="J96" s="7">
        <f t="shared" si="6"/>
        <v>0.2</v>
      </c>
    </row>
    <row r="97" spans="2:10">
      <c r="B97" s="106"/>
      <c r="C97" s="7">
        <v>2017</v>
      </c>
      <c r="D97" s="106"/>
      <c r="E97" s="60">
        <v>3108332250</v>
      </c>
      <c r="F97" s="24">
        <v>690740500</v>
      </c>
      <c r="G97" s="8">
        <v>14526810606</v>
      </c>
      <c r="H97" s="87">
        <f t="shared" si="5"/>
        <v>4.5</v>
      </c>
      <c r="I97" s="7">
        <v>34</v>
      </c>
      <c r="J97" s="7">
        <f t="shared" si="6"/>
        <v>0.13235294117647059</v>
      </c>
    </row>
    <row r="98" spans="2:10">
      <c r="B98" s="106"/>
      <c r="C98" s="7">
        <v>2018</v>
      </c>
      <c r="D98" s="106"/>
      <c r="E98" s="60">
        <v>4351665150</v>
      </c>
      <c r="F98" s="24">
        <v>690740500</v>
      </c>
      <c r="G98" s="8">
        <v>36017897922</v>
      </c>
      <c r="H98" s="87">
        <f t="shared" si="5"/>
        <v>6.3</v>
      </c>
      <c r="I98" s="7">
        <v>34</v>
      </c>
      <c r="J98" s="7">
        <f t="shared" si="6"/>
        <v>0.18529411764705883</v>
      </c>
    </row>
    <row r="99" spans="2:10">
      <c r="B99" s="106"/>
      <c r="C99" s="7">
        <v>2019</v>
      </c>
      <c r="D99" s="106"/>
      <c r="E99" s="60">
        <v>5594998050</v>
      </c>
      <c r="F99" s="24">
        <v>690740500</v>
      </c>
      <c r="G99" s="8">
        <v>1797311116</v>
      </c>
      <c r="H99" s="87">
        <f t="shared" si="5"/>
        <v>8.1</v>
      </c>
      <c r="I99" s="7">
        <v>65</v>
      </c>
      <c r="J99" s="7">
        <f t="shared" si="6"/>
        <v>0.12461538461538461</v>
      </c>
    </row>
    <row r="100" spans="2:10">
      <c r="B100" s="106"/>
      <c r="C100" s="7">
        <v>2020</v>
      </c>
      <c r="D100" s="106"/>
      <c r="E100" s="71">
        <v>9324996750</v>
      </c>
      <c r="F100" s="24">
        <v>690740500</v>
      </c>
      <c r="G100" s="8">
        <v>35897619511</v>
      </c>
      <c r="H100" s="87">
        <f>E100/F100</f>
        <v>13.5</v>
      </c>
      <c r="I100" s="7">
        <v>62</v>
      </c>
      <c r="J100" s="7">
        <f t="shared" si="6"/>
        <v>0.21774193548387097</v>
      </c>
    </row>
    <row r="101" spans="2:10">
      <c r="B101" s="106"/>
      <c r="C101" s="7">
        <v>2021</v>
      </c>
      <c r="D101" s="106"/>
      <c r="E101" s="71">
        <v>9324996750</v>
      </c>
      <c r="F101" s="24">
        <v>690740500</v>
      </c>
      <c r="G101" s="8">
        <v>144207655251</v>
      </c>
      <c r="H101" s="87">
        <f t="shared" si="5"/>
        <v>13.5</v>
      </c>
      <c r="I101" s="7">
        <v>123</v>
      </c>
      <c r="J101" s="7">
        <f t="shared" si="6"/>
        <v>0.10975609756097561</v>
      </c>
    </row>
    <row r="102" spans="2:10">
      <c r="B102" s="106">
        <v>17</v>
      </c>
      <c r="C102" s="7">
        <v>2016</v>
      </c>
      <c r="D102" s="106" t="s">
        <v>26</v>
      </c>
      <c r="E102" s="8">
        <v>225000000000</v>
      </c>
      <c r="F102" s="60">
        <v>4483559500</v>
      </c>
      <c r="G102" s="8">
        <v>526651718634</v>
      </c>
      <c r="H102" s="87">
        <f t="shared" si="5"/>
        <v>50.183342052224354</v>
      </c>
      <c r="I102" s="7">
        <v>119</v>
      </c>
      <c r="J102" s="7">
        <f t="shared" si="6"/>
        <v>0.42170875674138114</v>
      </c>
    </row>
    <row r="103" spans="2:10">
      <c r="B103" s="106"/>
      <c r="C103" s="7">
        <v>2017</v>
      </c>
      <c r="D103" s="106"/>
      <c r="E103" s="8">
        <v>225000000000</v>
      </c>
      <c r="F103" s="60">
        <v>4488491650</v>
      </c>
      <c r="G103" s="8">
        <v>461697432471</v>
      </c>
      <c r="H103" s="87">
        <f t="shared" si="5"/>
        <v>50.128198411597801</v>
      </c>
      <c r="I103" s="7">
        <v>121</v>
      </c>
      <c r="J103" s="7">
        <f t="shared" si="6"/>
        <v>0.4142826315008083</v>
      </c>
    </row>
    <row r="104" spans="2:10">
      <c r="B104" s="106"/>
      <c r="C104" s="7">
        <v>2018</v>
      </c>
      <c r="D104" s="106"/>
      <c r="E104" s="8">
        <v>180000000000</v>
      </c>
      <c r="F104" s="60">
        <v>4493423800</v>
      </c>
      <c r="G104" s="8">
        <v>553039101876</v>
      </c>
      <c r="H104" s="87">
        <f t="shared" si="5"/>
        <v>40.058540661132383</v>
      </c>
      <c r="I104" s="7">
        <v>114</v>
      </c>
      <c r="J104" s="7">
        <f t="shared" si="6"/>
        <v>0.35139070755379281</v>
      </c>
    </row>
    <row r="105" spans="2:10">
      <c r="B105" s="106"/>
      <c r="C105" s="7">
        <v>2019</v>
      </c>
      <c r="D105" s="106"/>
      <c r="E105" s="8">
        <v>180000000000</v>
      </c>
      <c r="F105" s="60">
        <v>4500000000</v>
      </c>
      <c r="G105" s="8">
        <v>568499070298</v>
      </c>
      <c r="H105" s="87">
        <f t="shared" si="5"/>
        <v>40</v>
      </c>
      <c r="I105" s="7">
        <v>123</v>
      </c>
      <c r="J105" s="7">
        <f t="shared" si="6"/>
        <v>0.32520325203252032</v>
      </c>
    </row>
    <row r="106" spans="2:10">
      <c r="B106" s="106"/>
      <c r="C106" s="7">
        <v>2020</v>
      </c>
      <c r="D106" s="106"/>
      <c r="E106" s="60">
        <v>225000000000</v>
      </c>
      <c r="F106" s="60">
        <v>4500000000</v>
      </c>
      <c r="G106" s="8">
        <v>843904265909</v>
      </c>
      <c r="H106" s="87">
        <f t="shared" si="5"/>
        <v>50</v>
      </c>
      <c r="I106" s="7">
        <v>175</v>
      </c>
      <c r="J106" s="7">
        <f t="shared" si="6"/>
        <v>0.2857142857142857</v>
      </c>
    </row>
    <row r="107" spans="2:10">
      <c r="B107" s="106"/>
      <c r="C107" s="7">
        <v>2021</v>
      </c>
      <c r="D107" s="106"/>
      <c r="E107" s="8">
        <v>360197286000</v>
      </c>
      <c r="F107" s="60">
        <v>4509864300</v>
      </c>
      <c r="G107" s="8">
        <v>874709848707</v>
      </c>
      <c r="H107" s="87">
        <f t="shared" si="5"/>
        <v>79.868763678765234</v>
      </c>
      <c r="I107" s="7">
        <v>183</v>
      </c>
      <c r="J107" s="7">
        <f t="shared" si="6"/>
        <v>0.43644133157795212</v>
      </c>
    </row>
    <row r="108" spans="2:10">
      <c r="B108" s="106">
        <v>18</v>
      </c>
      <c r="C108" s="7">
        <v>2016</v>
      </c>
      <c r="D108" s="106" t="s">
        <v>27</v>
      </c>
      <c r="E108" s="60">
        <v>8166887110</v>
      </c>
      <c r="F108" s="60">
        <v>2888382000</v>
      </c>
      <c r="G108" s="8">
        <v>699894687972</v>
      </c>
      <c r="H108" s="87">
        <f t="shared" si="5"/>
        <v>2.8274955009413576</v>
      </c>
      <c r="I108" s="7">
        <v>236</v>
      </c>
      <c r="J108" s="7">
        <f t="shared" si="6"/>
        <v>1.1980913139582024E-2</v>
      </c>
    </row>
    <row r="109" spans="2:10">
      <c r="B109" s="106"/>
      <c r="C109" s="7">
        <v>2017</v>
      </c>
      <c r="D109" s="106"/>
      <c r="E109" s="60">
        <v>75098000000</v>
      </c>
      <c r="F109" s="60">
        <v>11553528000</v>
      </c>
      <c r="G109" s="8">
        <v>701364000000</v>
      </c>
      <c r="H109" s="87">
        <f t="shared" si="5"/>
        <v>6.5000058856480898</v>
      </c>
      <c r="I109" s="7">
        <v>61</v>
      </c>
      <c r="J109" s="7">
        <f t="shared" si="6"/>
        <v>0.10655747353521458</v>
      </c>
    </row>
    <row r="110" spans="2:10">
      <c r="B110" s="106"/>
      <c r="C110" s="7">
        <v>2018</v>
      </c>
      <c r="D110" s="106"/>
      <c r="E110" s="72">
        <v>125100000000</v>
      </c>
      <c r="F110" s="60">
        <v>11553528000</v>
      </c>
      <c r="G110" s="8">
        <v>702345000000</v>
      </c>
      <c r="H110" s="87">
        <f t="shared" si="5"/>
        <v>10.827861411683081</v>
      </c>
      <c r="I110" s="7">
        <v>60</v>
      </c>
      <c r="J110" s="7">
        <f t="shared" si="6"/>
        <v>0.18046435686138468</v>
      </c>
    </row>
    <row r="111" spans="2:10">
      <c r="B111" s="106"/>
      <c r="C111" s="7">
        <v>2019</v>
      </c>
      <c r="D111" s="106"/>
      <c r="E111" s="72">
        <v>150042000000</v>
      </c>
      <c r="F111" s="60">
        <v>11553528000</v>
      </c>
      <c r="G111" s="8">
        <v>1030191000000</v>
      </c>
      <c r="H111" s="87">
        <f t="shared" si="5"/>
        <v>12.986682509446466</v>
      </c>
      <c r="I111" s="7">
        <v>89</v>
      </c>
      <c r="J111" s="7">
        <f t="shared" si="6"/>
        <v>0.14591778100501646</v>
      </c>
    </row>
    <row r="112" spans="2:10">
      <c r="B112" s="106"/>
      <c r="C112" s="7">
        <v>2020</v>
      </c>
      <c r="D112" s="106"/>
      <c r="E112" s="72">
        <v>136678000000</v>
      </c>
      <c r="F112" s="60">
        <v>11553528000</v>
      </c>
      <c r="G112" s="8">
        <v>1136327000000</v>
      </c>
      <c r="H112" s="87">
        <f t="shared" si="5"/>
        <v>11.829979552566108</v>
      </c>
      <c r="I112" s="7">
        <v>100</v>
      </c>
      <c r="J112" s="7">
        <f t="shared" si="6"/>
        <v>0.11829979552566108</v>
      </c>
    </row>
    <row r="113" spans="2:10">
      <c r="B113" s="106"/>
      <c r="C113" s="7">
        <v>2021</v>
      </c>
      <c r="D113" s="106"/>
      <c r="E113" s="8">
        <v>894810000000</v>
      </c>
      <c r="F113" s="60">
        <v>11553528000</v>
      </c>
      <c r="G113" s="8">
        <v>1251199000000</v>
      </c>
      <c r="H113" s="87">
        <f t="shared" si="5"/>
        <v>77.449070102223317</v>
      </c>
      <c r="I113" s="7">
        <v>122</v>
      </c>
      <c r="J113" s="7">
        <f t="shared" si="6"/>
        <v>0.63482844346084688</v>
      </c>
    </row>
    <row r="114" spans="2:10">
      <c r="B114" s="106">
        <v>19</v>
      </c>
      <c r="C114" s="7">
        <v>2016</v>
      </c>
      <c r="D114" s="106" t="s">
        <v>28</v>
      </c>
      <c r="E114" s="8"/>
      <c r="F114" s="8"/>
      <c r="G114" s="8">
        <v>5957507000000</v>
      </c>
      <c r="H114" s="87">
        <v>799</v>
      </c>
      <c r="I114" s="7">
        <v>838</v>
      </c>
      <c r="J114" s="7">
        <f t="shared" si="6"/>
        <v>0.95346062052505964</v>
      </c>
    </row>
    <row r="115" spans="2:10">
      <c r="B115" s="106"/>
      <c r="C115" s="7">
        <v>2017</v>
      </c>
      <c r="D115" s="106"/>
      <c r="E115" s="8"/>
      <c r="F115" s="8"/>
      <c r="G115" s="8">
        <v>7107230000000</v>
      </c>
      <c r="H115" s="87">
        <v>870</v>
      </c>
      <c r="I115" s="7">
        <v>918</v>
      </c>
      <c r="J115" s="7">
        <f>H115/I115</f>
        <v>0.94771241830065356</v>
      </c>
    </row>
    <row r="116" spans="2:10">
      <c r="B116" s="106"/>
      <c r="C116" s="7">
        <v>2018</v>
      </c>
      <c r="D116" s="106"/>
      <c r="E116" s="8"/>
      <c r="F116" s="8"/>
      <c r="G116" s="8">
        <v>9386195000000</v>
      </c>
      <c r="H116" s="87">
        <v>915</v>
      </c>
      <c r="I116" s="7">
        <v>1190</v>
      </c>
      <c r="J116" s="7">
        <f>H116/I116</f>
        <v>0.76890756302521013</v>
      </c>
    </row>
    <row r="117" spans="2:10">
      <c r="B117" s="106"/>
      <c r="C117" s="7">
        <v>2019</v>
      </c>
      <c r="D117" s="106"/>
      <c r="E117" s="8"/>
      <c r="F117" s="8"/>
      <c r="G117" s="8">
        <v>7090157000000</v>
      </c>
      <c r="H117" s="87">
        <v>1205</v>
      </c>
      <c r="I117" s="7">
        <v>969</v>
      </c>
      <c r="J117" s="7">
        <f t="shared" si="6"/>
        <v>1.2435500515995872</v>
      </c>
    </row>
    <row r="118" spans="2:10">
      <c r="B118" s="106"/>
      <c r="C118" s="7">
        <v>2020</v>
      </c>
      <c r="D118" s="106"/>
      <c r="E118" s="60">
        <v>7401100000000</v>
      </c>
      <c r="F118" s="8">
        <v>38150000000</v>
      </c>
      <c r="G118" s="8">
        <v>7056606000000</v>
      </c>
      <c r="H118" s="87">
        <f t="shared" si="5"/>
        <v>194</v>
      </c>
      <c r="I118" s="7">
        <v>188</v>
      </c>
      <c r="J118" s="7">
        <f t="shared" si="6"/>
        <v>1.0319148936170213</v>
      </c>
    </row>
    <row r="119" spans="2:10">
      <c r="B119" s="106"/>
      <c r="C119" s="7">
        <v>2021</v>
      </c>
      <c r="D119" s="106"/>
      <c r="E119" s="60">
        <v>6332900000000</v>
      </c>
      <c r="F119" s="8">
        <v>38150000000</v>
      </c>
      <c r="G119" s="8">
        <v>5716801000000</v>
      </c>
      <c r="H119" s="87">
        <f t="shared" si="5"/>
        <v>166</v>
      </c>
      <c r="I119" s="7">
        <v>151</v>
      </c>
      <c r="J119" s="7">
        <f t="shared" si="6"/>
        <v>1.0993377483443709</v>
      </c>
    </row>
    <row r="120" spans="2:10">
      <c r="B120" s="106">
        <v>20</v>
      </c>
      <c r="C120" s="7">
        <v>2016</v>
      </c>
      <c r="D120" s="106" t="s">
        <v>29</v>
      </c>
      <c r="E120" s="8">
        <v>52496844000</v>
      </c>
      <c r="F120" s="60">
        <v>2099873760</v>
      </c>
      <c r="G120" s="8">
        <v>99950660578</v>
      </c>
      <c r="H120" s="87">
        <f t="shared" si="5"/>
        <v>25</v>
      </c>
      <c r="I120" s="7">
        <v>50.56</v>
      </c>
      <c r="J120" s="7">
        <f t="shared" si="6"/>
        <v>0.49446202531645567</v>
      </c>
    </row>
    <row r="121" spans="2:10">
      <c r="B121" s="106"/>
      <c r="C121" s="7">
        <v>2017</v>
      </c>
      <c r="D121" s="106"/>
      <c r="E121" s="8">
        <v>32548043280</v>
      </c>
      <c r="F121" s="60">
        <v>2099873760</v>
      </c>
      <c r="G121" s="8">
        <v>19591392031</v>
      </c>
      <c r="H121" s="87">
        <f t="shared" si="5"/>
        <v>15.5</v>
      </c>
      <c r="I121" s="7">
        <v>19.309999999999999</v>
      </c>
      <c r="J121" s="7">
        <f t="shared" si="6"/>
        <v>0.80269290523045056</v>
      </c>
    </row>
    <row r="122" spans="2:10">
      <c r="B122" s="106"/>
      <c r="C122" s="7">
        <v>2018</v>
      </c>
      <c r="D122" s="106"/>
      <c r="E122" s="8">
        <v>5249684400</v>
      </c>
      <c r="F122" s="60">
        <v>2099873760</v>
      </c>
      <c r="G122" s="8">
        <v>27145441554</v>
      </c>
      <c r="H122" s="87">
        <f t="shared" si="5"/>
        <v>2.5</v>
      </c>
      <c r="I122" s="7">
        <v>24.33</v>
      </c>
      <c r="J122" s="7">
        <f t="shared" si="6"/>
        <v>0.10275380189066996</v>
      </c>
    </row>
    <row r="123" spans="2:10">
      <c r="B123" s="106"/>
      <c r="C123" s="7">
        <v>2019</v>
      </c>
      <c r="D123" s="106"/>
      <c r="E123" s="8">
        <v>5249684400</v>
      </c>
      <c r="F123" s="60">
        <v>2099873760</v>
      </c>
      <c r="G123" s="8">
        <v>33195826162</v>
      </c>
      <c r="H123" s="87">
        <f t="shared" si="5"/>
        <v>2.5</v>
      </c>
      <c r="I123" s="7">
        <v>12.99</v>
      </c>
      <c r="J123" s="7">
        <f t="shared" si="6"/>
        <v>0.19245573518090839</v>
      </c>
    </row>
    <row r="124" spans="2:10">
      <c r="B124" s="106"/>
      <c r="C124" s="7">
        <v>2020</v>
      </c>
      <c r="D124" s="106"/>
      <c r="E124" s="60">
        <v>7349558160</v>
      </c>
      <c r="F124" s="60">
        <v>2099873760</v>
      </c>
      <c r="G124" s="8">
        <v>160077904492</v>
      </c>
      <c r="H124" s="87">
        <f t="shared" si="5"/>
        <v>3.5</v>
      </c>
      <c r="I124" s="7">
        <v>82.03</v>
      </c>
      <c r="J124" s="7">
        <f t="shared" si="6"/>
        <v>4.2667316835304156E-2</v>
      </c>
    </row>
    <row r="125" spans="2:10">
      <c r="B125" s="106"/>
      <c r="C125" s="7">
        <v>2021</v>
      </c>
      <c r="D125" s="106"/>
      <c r="E125" s="60">
        <v>43047412080</v>
      </c>
      <c r="F125" s="60">
        <v>2099873760</v>
      </c>
      <c r="G125" s="8">
        <v>175641152146</v>
      </c>
      <c r="H125" s="87">
        <f t="shared" si="5"/>
        <v>20.5</v>
      </c>
      <c r="I125" s="7">
        <v>84.13</v>
      </c>
      <c r="J125" s="7">
        <f t="shared" si="6"/>
        <v>0.24367050992511591</v>
      </c>
    </row>
  </sheetData>
  <mergeCells count="40">
    <mergeCell ref="B6:B11"/>
    <mergeCell ref="D6:D11"/>
    <mergeCell ref="B24:B29"/>
    <mergeCell ref="B30:B35"/>
    <mergeCell ref="B12:B17"/>
    <mergeCell ref="D12:D17"/>
    <mergeCell ref="B18:B23"/>
    <mergeCell ref="D18:D23"/>
    <mergeCell ref="D24:D29"/>
    <mergeCell ref="D30:D35"/>
    <mergeCell ref="B60:B65"/>
    <mergeCell ref="B36:B41"/>
    <mergeCell ref="D36:D41"/>
    <mergeCell ref="B42:B47"/>
    <mergeCell ref="D42:D47"/>
    <mergeCell ref="B78:B83"/>
    <mergeCell ref="B48:B53"/>
    <mergeCell ref="D48:D53"/>
    <mergeCell ref="B54:B59"/>
    <mergeCell ref="D54:D59"/>
    <mergeCell ref="D60:D65"/>
    <mergeCell ref="B66:B71"/>
    <mergeCell ref="D66:D71"/>
    <mergeCell ref="B72:B77"/>
    <mergeCell ref="D72:D77"/>
    <mergeCell ref="D78:D83"/>
    <mergeCell ref="B84:B89"/>
    <mergeCell ref="D84:D89"/>
    <mergeCell ref="B90:B95"/>
    <mergeCell ref="D90:D95"/>
    <mergeCell ref="B96:B101"/>
    <mergeCell ref="D96:D101"/>
    <mergeCell ref="B102:B107"/>
    <mergeCell ref="D102:D107"/>
    <mergeCell ref="B108:B113"/>
    <mergeCell ref="D108:D113"/>
    <mergeCell ref="B114:B119"/>
    <mergeCell ref="D114:D119"/>
    <mergeCell ref="B120:B125"/>
    <mergeCell ref="D120:D1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I138"/>
  <sheetViews>
    <sheetView topLeftCell="A84" zoomScale="50" zoomScaleNormal="50" workbookViewId="0">
      <selection activeCell="B6" sqref="B6:B125"/>
    </sheetView>
  </sheetViews>
  <sheetFormatPr defaultRowHeight="15.75"/>
  <cols>
    <col min="1" max="2" width="9.140625" style="1"/>
    <col min="3" max="3" width="13" style="1" customWidth="1"/>
    <col min="4" max="4" width="9.140625" style="1"/>
    <col min="5" max="5" width="76.42578125" style="1" customWidth="1"/>
    <col min="6" max="6" width="9.140625" style="68"/>
    <col min="7" max="8" width="9.140625" style="1"/>
    <col min="9" max="9" width="9.140625" style="68"/>
    <col min="10" max="16384" width="9.140625" style="1"/>
  </cols>
  <sheetData>
    <row r="1" spans="2:9">
      <c r="D1" s="2"/>
      <c r="E1" s="107" t="s">
        <v>84</v>
      </c>
      <c r="F1" s="107"/>
      <c r="G1" s="107" t="s">
        <v>85</v>
      </c>
      <c r="H1" s="107"/>
      <c r="I1" s="1"/>
    </row>
    <row r="2" spans="2:9">
      <c r="B2" s="4" t="s">
        <v>82</v>
      </c>
      <c r="D2" s="2"/>
      <c r="E2" s="62"/>
      <c r="F2" s="62"/>
      <c r="G2" s="107" t="s">
        <v>86</v>
      </c>
      <c r="H2" s="107"/>
      <c r="I2" s="62"/>
    </row>
    <row r="3" spans="2:9">
      <c r="B3" s="4" t="s">
        <v>83</v>
      </c>
      <c r="D3" s="2"/>
      <c r="E3" s="62"/>
      <c r="F3" s="62"/>
      <c r="G3" s="107" t="s">
        <v>87</v>
      </c>
      <c r="H3" s="107"/>
      <c r="I3" s="62"/>
    </row>
    <row r="4" spans="2:9" ht="16.5" thickBot="1">
      <c r="D4" s="2"/>
      <c r="E4" s="62"/>
      <c r="F4" s="62"/>
      <c r="G4" s="107" t="s">
        <v>88</v>
      </c>
      <c r="H4" s="107"/>
      <c r="I4" s="62"/>
    </row>
    <row r="5" spans="2:9" ht="16.5" thickBot="1">
      <c r="B5" s="49" t="s">
        <v>2</v>
      </c>
      <c r="C5" s="50" t="s">
        <v>3</v>
      </c>
      <c r="D5" s="50" t="s">
        <v>4</v>
      </c>
      <c r="E5" s="51" t="s">
        <v>70</v>
      </c>
      <c r="F5" s="52" t="s">
        <v>71</v>
      </c>
      <c r="I5" s="1"/>
    </row>
    <row r="6" spans="2:9">
      <c r="B6" s="103">
        <v>1</v>
      </c>
      <c r="C6" s="7">
        <v>2016</v>
      </c>
      <c r="D6" s="103" t="s">
        <v>9</v>
      </c>
      <c r="E6" s="45" t="s">
        <v>72</v>
      </c>
      <c r="F6" s="61">
        <v>1</v>
      </c>
      <c r="I6" s="1"/>
    </row>
    <row r="7" spans="2:9">
      <c r="B7" s="104"/>
      <c r="C7" s="7">
        <v>2017</v>
      </c>
      <c r="D7" s="104"/>
      <c r="E7" s="45" t="s">
        <v>72</v>
      </c>
      <c r="F7" s="61">
        <v>1</v>
      </c>
      <c r="I7" s="1"/>
    </row>
    <row r="8" spans="2:9">
      <c r="B8" s="104"/>
      <c r="C8" s="7">
        <v>2018</v>
      </c>
      <c r="D8" s="104"/>
      <c r="E8" s="45" t="s">
        <v>72</v>
      </c>
      <c r="F8" s="61">
        <v>1</v>
      </c>
      <c r="I8" s="1"/>
    </row>
    <row r="9" spans="2:9">
      <c r="B9" s="104"/>
      <c r="C9" s="7">
        <v>2019</v>
      </c>
      <c r="D9" s="104"/>
      <c r="E9" s="45" t="s">
        <v>72</v>
      </c>
      <c r="F9" s="61">
        <v>1</v>
      </c>
      <c r="I9" s="1"/>
    </row>
    <row r="10" spans="2:9">
      <c r="B10" s="104"/>
      <c r="C10" s="7">
        <v>2020</v>
      </c>
      <c r="D10" s="104"/>
      <c r="E10" s="45" t="s">
        <v>72</v>
      </c>
      <c r="F10" s="61">
        <v>1</v>
      </c>
      <c r="I10" s="1"/>
    </row>
    <row r="11" spans="2:9">
      <c r="B11" s="105"/>
      <c r="C11" s="7">
        <v>2021</v>
      </c>
      <c r="D11" s="105"/>
      <c r="E11" s="45" t="s">
        <v>72</v>
      </c>
      <c r="F11" s="61">
        <v>1</v>
      </c>
      <c r="I11" s="1"/>
    </row>
    <row r="12" spans="2:9">
      <c r="B12" s="103">
        <v>2</v>
      </c>
      <c r="C12" s="7">
        <v>2016</v>
      </c>
      <c r="D12" s="103" t="s">
        <v>11</v>
      </c>
      <c r="E12" s="45" t="s">
        <v>77</v>
      </c>
      <c r="F12" s="61">
        <v>1</v>
      </c>
      <c r="I12" s="1"/>
    </row>
    <row r="13" spans="2:9">
      <c r="B13" s="104"/>
      <c r="C13" s="7">
        <v>2017</v>
      </c>
      <c r="D13" s="104"/>
      <c r="E13" s="45" t="s">
        <v>77</v>
      </c>
      <c r="F13" s="61">
        <v>1</v>
      </c>
      <c r="I13" s="1"/>
    </row>
    <row r="14" spans="2:9">
      <c r="B14" s="104"/>
      <c r="C14" s="7">
        <v>2018</v>
      </c>
      <c r="D14" s="104"/>
      <c r="E14" s="45" t="s">
        <v>77</v>
      </c>
      <c r="F14" s="61">
        <v>1</v>
      </c>
      <c r="I14" s="1"/>
    </row>
    <row r="15" spans="2:9">
      <c r="B15" s="104"/>
      <c r="C15" s="7">
        <v>2019</v>
      </c>
      <c r="D15" s="104"/>
      <c r="E15" s="45" t="s">
        <v>78</v>
      </c>
      <c r="F15" s="61">
        <v>0</v>
      </c>
      <c r="I15" s="1"/>
    </row>
    <row r="16" spans="2:9">
      <c r="B16" s="104"/>
      <c r="C16" s="7">
        <v>2020</v>
      </c>
      <c r="D16" s="104"/>
      <c r="E16" s="45" t="s">
        <v>78</v>
      </c>
      <c r="F16" s="61">
        <v>0</v>
      </c>
      <c r="I16" s="1"/>
    </row>
    <row r="17" spans="2:9">
      <c r="B17" s="105"/>
      <c r="C17" s="7">
        <v>2021</v>
      </c>
      <c r="D17" s="105"/>
      <c r="E17" s="45" t="s">
        <v>78</v>
      </c>
      <c r="F17" s="61">
        <v>0</v>
      </c>
      <c r="I17" s="1"/>
    </row>
    <row r="18" spans="2:9">
      <c r="B18" s="103">
        <v>3</v>
      </c>
      <c r="C18" s="7">
        <v>2016</v>
      </c>
      <c r="D18" s="103" t="s">
        <v>12</v>
      </c>
      <c r="E18" s="45" t="s">
        <v>72</v>
      </c>
      <c r="F18" s="67">
        <v>1</v>
      </c>
      <c r="I18" s="1"/>
    </row>
    <row r="19" spans="2:9">
      <c r="B19" s="104"/>
      <c r="C19" s="7">
        <v>2017</v>
      </c>
      <c r="D19" s="104"/>
      <c r="E19" s="45" t="s">
        <v>72</v>
      </c>
      <c r="F19" s="67">
        <v>1</v>
      </c>
      <c r="I19" s="1"/>
    </row>
    <row r="20" spans="2:9">
      <c r="B20" s="104"/>
      <c r="C20" s="7">
        <v>2018</v>
      </c>
      <c r="D20" s="104"/>
      <c r="E20" s="45" t="s">
        <v>72</v>
      </c>
      <c r="F20" s="67">
        <v>1</v>
      </c>
      <c r="I20" s="1"/>
    </row>
    <row r="21" spans="2:9">
      <c r="B21" s="104"/>
      <c r="C21" s="7">
        <v>2019</v>
      </c>
      <c r="D21" s="104"/>
      <c r="E21" s="45" t="s">
        <v>72</v>
      </c>
      <c r="F21" s="67">
        <v>1</v>
      </c>
      <c r="I21" s="1"/>
    </row>
    <row r="22" spans="2:9">
      <c r="B22" s="104"/>
      <c r="C22" s="7">
        <v>2020</v>
      </c>
      <c r="D22" s="104"/>
      <c r="E22" s="45" t="s">
        <v>72</v>
      </c>
      <c r="F22" s="67">
        <v>1</v>
      </c>
      <c r="I22" s="1"/>
    </row>
    <row r="23" spans="2:9">
      <c r="B23" s="105"/>
      <c r="C23" s="7">
        <v>2021</v>
      </c>
      <c r="D23" s="105"/>
      <c r="E23" s="45" t="s">
        <v>72</v>
      </c>
      <c r="F23" s="67">
        <v>1</v>
      </c>
      <c r="I23" s="1"/>
    </row>
    <row r="24" spans="2:9">
      <c r="B24" s="103">
        <v>4</v>
      </c>
      <c r="C24" s="7">
        <v>2016</v>
      </c>
      <c r="D24" s="103" t="s">
        <v>13</v>
      </c>
      <c r="E24" s="46" t="s">
        <v>75</v>
      </c>
      <c r="F24" s="61">
        <v>1</v>
      </c>
      <c r="I24" s="1"/>
    </row>
    <row r="25" spans="2:9">
      <c r="B25" s="104"/>
      <c r="C25" s="7">
        <v>2017</v>
      </c>
      <c r="D25" s="104"/>
      <c r="E25" s="46" t="s">
        <v>75</v>
      </c>
      <c r="F25" s="61">
        <v>1</v>
      </c>
      <c r="I25" s="1"/>
    </row>
    <row r="26" spans="2:9">
      <c r="B26" s="104"/>
      <c r="C26" s="7">
        <v>2018</v>
      </c>
      <c r="D26" s="104"/>
      <c r="E26" s="46" t="s">
        <v>75</v>
      </c>
      <c r="F26" s="61">
        <v>1</v>
      </c>
      <c r="I26" s="1"/>
    </row>
    <row r="27" spans="2:9">
      <c r="B27" s="104"/>
      <c r="C27" s="7">
        <v>2019</v>
      </c>
      <c r="D27" s="104"/>
      <c r="E27" s="46" t="s">
        <v>75</v>
      </c>
      <c r="F27" s="61">
        <v>1</v>
      </c>
      <c r="I27" s="1"/>
    </row>
    <row r="28" spans="2:9">
      <c r="B28" s="104"/>
      <c r="C28" s="7">
        <v>2020</v>
      </c>
      <c r="D28" s="104"/>
      <c r="E28" s="46" t="s">
        <v>75</v>
      </c>
      <c r="F28" s="61">
        <v>1</v>
      </c>
      <c r="I28" s="1"/>
    </row>
    <row r="29" spans="2:9">
      <c r="B29" s="105"/>
      <c r="C29" s="7">
        <v>2021</v>
      </c>
      <c r="D29" s="105"/>
      <c r="E29" s="46" t="s">
        <v>75</v>
      </c>
      <c r="F29" s="61">
        <v>1</v>
      </c>
      <c r="I29" s="1"/>
    </row>
    <row r="30" spans="2:9">
      <c r="B30" s="103">
        <v>5</v>
      </c>
      <c r="C30" s="7">
        <v>2016</v>
      </c>
      <c r="D30" s="103" t="s">
        <v>14</v>
      </c>
      <c r="E30" s="7" t="s">
        <v>94</v>
      </c>
      <c r="F30" s="67">
        <v>1</v>
      </c>
      <c r="I30" s="1"/>
    </row>
    <row r="31" spans="2:9">
      <c r="B31" s="104"/>
      <c r="C31" s="7">
        <v>2017</v>
      </c>
      <c r="D31" s="104"/>
      <c r="E31" s="7" t="s">
        <v>94</v>
      </c>
      <c r="F31" s="67">
        <v>1</v>
      </c>
      <c r="I31" s="1"/>
    </row>
    <row r="32" spans="2:9">
      <c r="B32" s="104"/>
      <c r="C32" s="7">
        <v>2018</v>
      </c>
      <c r="D32" s="104"/>
      <c r="E32" s="7" t="s">
        <v>94</v>
      </c>
      <c r="F32" s="67">
        <v>1</v>
      </c>
      <c r="I32" s="1"/>
    </row>
    <row r="33" spans="2:9">
      <c r="B33" s="104"/>
      <c r="C33" s="7">
        <v>2019</v>
      </c>
      <c r="D33" s="104"/>
      <c r="E33" s="7" t="s">
        <v>94</v>
      </c>
      <c r="F33" s="67">
        <v>1</v>
      </c>
      <c r="I33" s="1"/>
    </row>
    <row r="34" spans="2:9">
      <c r="B34" s="104"/>
      <c r="C34" s="7">
        <v>2020</v>
      </c>
      <c r="D34" s="104"/>
      <c r="E34" s="7" t="s">
        <v>94</v>
      </c>
      <c r="F34" s="67">
        <v>1</v>
      </c>
      <c r="I34" s="1"/>
    </row>
    <row r="35" spans="2:9">
      <c r="B35" s="105"/>
      <c r="C35" s="7">
        <v>2021</v>
      </c>
      <c r="D35" s="105"/>
      <c r="E35" s="7" t="s">
        <v>94</v>
      </c>
      <c r="F35" s="67">
        <v>1</v>
      </c>
      <c r="I35" s="1"/>
    </row>
    <row r="36" spans="2:9">
      <c r="B36" s="103">
        <v>6</v>
      </c>
      <c r="C36" s="7">
        <v>2016</v>
      </c>
      <c r="D36" s="103" t="s">
        <v>15</v>
      </c>
      <c r="E36" s="45" t="s">
        <v>72</v>
      </c>
      <c r="F36" s="61">
        <v>1</v>
      </c>
      <c r="I36" s="1"/>
    </row>
    <row r="37" spans="2:9">
      <c r="B37" s="104"/>
      <c r="C37" s="7">
        <v>2017</v>
      </c>
      <c r="D37" s="104"/>
      <c r="E37" s="45" t="s">
        <v>72</v>
      </c>
      <c r="F37" s="61">
        <v>1</v>
      </c>
      <c r="I37" s="1"/>
    </row>
    <row r="38" spans="2:9">
      <c r="B38" s="104"/>
      <c r="C38" s="7">
        <v>2018</v>
      </c>
      <c r="D38" s="104"/>
      <c r="E38" s="45" t="s">
        <v>72</v>
      </c>
      <c r="F38" s="61">
        <v>1</v>
      </c>
      <c r="I38" s="1"/>
    </row>
    <row r="39" spans="2:9">
      <c r="B39" s="104"/>
      <c r="C39" s="7">
        <v>2019</v>
      </c>
      <c r="D39" s="104"/>
      <c r="E39" s="45" t="s">
        <v>72</v>
      </c>
      <c r="F39" s="61">
        <v>1</v>
      </c>
      <c r="I39" s="1"/>
    </row>
    <row r="40" spans="2:9">
      <c r="B40" s="104"/>
      <c r="C40" s="7">
        <v>2020</v>
      </c>
      <c r="D40" s="104"/>
      <c r="E40" s="45" t="s">
        <v>72</v>
      </c>
      <c r="F40" s="61">
        <v>1</v>
      </c>
      <c r="I40" s="1"/>
    </row>
    <row r="41" spans="2:9">
      <c r="B41" s="105"/>
      <c r="C41" s="7">
        <v>2021</v>
      </c>
      <c r="D41" s="105"/>
      <c r="E41" s="45" t="s">
        <v>72</v>
      </c>
      <c r="F41" s="61">
        <v>1</v>
      </c>
      <c r="I41" s="1"/>
    </row>
    <row r="42" spans="2:9">
      <c r="B42" s="103">
        <v>7</v>
      </c>
      <c r="C42" s="7">
        <v>2016</v>
      </c>
      <c r="D42" s="103" t="s">
        <v>16</v>
      </c>
      <c r="E42" s="45" t="s">
        <v>72</v>
      </c>
      <c r="F42" s="61">
        <v>1</v>
      </c>
      <c r="I42" s="1"/>
    </row>
    <row r="43" spans="2:9">
      <c r="B43" s="104"/>
      <c r="C43" s="7">
        <v>2017</v>
      </c>
      <c r="D43" s="104"/>
      <c r="E43" s="45" t="s">
        <v>72</v>
      </c>
      <c r="F43" s="61">
        <v>1</v>
      </c>
      <c r="I43" s="1"/>
    </row>
    <row r="44" spans="2:9">
      <c r="B44" s="104"/>
      <c r="C44" s="7">
        <v>2018</v>
      </c>
      <c r="D44" s="104"/>
      <c r="E44" s="45" t="s">
        <v>72</v>
      </c>
      <c r="F44" s="61">
        <v>1</v>
      </c>
      <c r="I44" s="1"/>
    </row>
    <row r="45" spans="2:9">
      <c r="B45" s="104"/>
      <c r="C45" s="7">
        <v>2019</v>
      </c>
      <c r="D45" s="104"/>
      <c r="E45" s="45" t="s">
        <v>72</v>
      </c>
      <c r="F45" s="61">
        <v>1</v>
      </c>
      <c r="I45" s="1"/>
    </row>
    <row r="46" spans="2:9">
      <c r="B46" s="104"/>
      <c r="C46" s="7">
        <v>2020</v>
      </c>
      <c r="D46" s="104"/>
      <c r="E46" s="45" t="s">
        <v>72</v>
      </c>
      <c r="F46" s="61">
        <v>1</v>
      </c>
      <c r="I46" s="1"/>
    </row>
    <row r="47" spans="2:9">
      <c r="B47" s="105"/>
      <c r="C47" s="7">
        <v>2021</v>
      </c>
      <c r="D47" s="105"/>
      <c r="E47" s="45" t="s">
        <v>72</v>
      </c>
      <c r="F47" s="61">
        <v>1</v>
      </c>
      <c r="I47" s="1"/>
    </row>
    <row r="48" spans="2:9">
      <c r="B48" s="103">
        <v>8</v>
      </c>
      <c r="C48" s="7">
        <v>2016</v>
      </c>
      <c r="D48" s="103" t="s">
        <v>17</v>
      </c>
      <c r="E48" s="45" t="s">
        <v>78</v>
      </c>
      <c r="F48" s="67">
        <v>0</v>
      </c>
      <c r="I48" s="1"/>
    </row>
    <row r="49" spans="2:9">
      <c r="B49" s="104"/>
      <c r="C49" s="7">
        <v>2017</v>
      </c>
      <c r="D49" s="104"/>
      <c r="E49" s="45" t="s">
        <v>78</v>
      </c>
      <c r="F49" s="67">
        <v>0</v>
      </c>
      <c r="I49" s="1"/>
    </row>
    <row r="50" spans="2:9">
      <c r="B50" s="104"/>
      <c r="C50" s="7">
        <v>2018</v>
      </c>
      <c r="D50" s="104"/>
      <c r="E50" s="45" t="s">
        <v>78</v>
      </c>
      <c r="F50" s="67">
        <v>0</v>
      </c>
      <c r="I50" s="1"/>
    </row>
    <row r="51" spans="2:9">
      <c r="B51" s="104"/>
      <c r="C51" s="7">
        <v>2019</v>
      </c>
      <c r="D51" s="104"/>
      <c r="E51" s="45" t="s">
        <v>78</v>
      </c>
      <c r="F51" s="67">
        <v>0</v>
      </c>
      <c r="I51" s="1"/>
    </row>
    <row r="52" spans="2:9">
      <c r="B52" s="104"/>
      <c r="C52" s="7">
        <v>2020</v>
      </c>
      <c r="D52" s="104"/>
      <c r="E52" s="45" t="s">
        <v>78</v>
      </c>
      <c r="F52" s="67">
        <v>0</v>
      </c>
      <c r="I52" s="1"/>
    </row>
    <row r="53" spans="2:9">
      <c r="B53" s="105"/>
      <c r="C53" s="7">
        <v>2021</v>
      </c>
      <c r="D53" s="105"/>
      <c r="E53" s="45" t="s">
        <v>78</v>
      </c>
      <c r="F53" s="67">
        <v>0</v>
      </c>
      <c r="I53" s="1"/>
    </row>
    <row r="54" spans="2:9">
      <c r="B54" s="103">
        <v>9</v>
      </c>
      <c r="C54" s="7">
        <v>2016</v>
      </c>
      <c r="D54" s="103" t="s">
        <v>18</v>
      </c>
      <c r="E54" s="45" t="s">
        <v>72</v>
      </c>
      <c r="F54" s="67">
        <v>1</v>
      </c>
      <c r="I54" s="1"/>
    </row>
    <row r="55" spans="2:9">
      <c r="B55" s="104"/>
      <c r="C55" s="7">
        <v>2017</v>
      </c>
      <c r="D55" s="104"/>
      <c r="E55" s="45" t="s">
        <v>72</v>
      </c>
      <c r="F55" s="67">
        <v>1</v>
      </c>
      <c r="I55" s="1"/>
    </row>
    <row r="56" spans="2:9">
      <c r="B56" s="104"/>
      <c r="C56" s="7">
        <v>2018</v>
      </c>
      <c r="D56" s="104"/>
      <c r="E56" s="45" t="s">
        <v>72</v>
      </c>
      <c r="F56" s="67">
        <v>1</v>
      </c>
      <c r="I56" s="1"/>
    </row>
    <row r="57" spans="2:9">
      <c r="B57" s="104"/>
      <c r="C57" s="7">
        <v>2019</v>
      </c>
      <c r="D57" s="104"/>
      <c r="E57" s="45" t="s">
        <v>72</v>
      </c>
      <c r="F57" s="67">
        <v>1</v>
      </c>
      <c r="I57" s="1"/>
    </row>
    <row r="58" spans="2:9">
      <c r="B58" s="104"/>
      <c r="C58" s="7">
        <v>2020</v>
      </c>
      <c r="D58" s="104"/>
      <c r="E58" s="45" t="s">
        <v>72</v>
      </c>
      <c r="F58" s="67">
        <v>1</v>
      </c>
      <c r="I58" s="1"/>
    </row>
    <row r="59" spans="2:9">
      <c r="B59" s="105"/>
      <c r="C59" s="7">
        <v>2021</v>
      </c>
      <c r="D59" s="105"/>
      <c r="E59" s="45" t="s">
        <v>72</v>
      </c>
      <c r="F59" s="67">
        <v>1</v>
      </c>
      <c r="I59" s="1"/>
    </row>
    <row r="60" spans="2:9">
      <c r="B60" s="103">
        <v>10</v>
      </c>
      <c r="C60" s="7">
        <v>2016</v>
      </c>
      <c r="D60" s="103" t="s">
        <v>19</v>
      </c>
      <c r="E60" s="46" t="s">
        <v>75</v>
      </c>
      <c r="F60" s="67">
        <v>1</v>
      </c>
      <c r="I60" s="1"/>
    </row>
    <row r="61" spans="2:9">
      <c r="B61" s="104"/>
      <c r="C61" s="7">
        <v>2017</v>
      </c>
      <c r="D61" s="104"/>
      <c r="E61" s="46" t="s">
        <v>75</v>
      </c>
      <c r="F61" s="67">
        <v>1</v>
      </c>
      <c r="I61" s="1"/>
    </row>
    <row r="62" spans="2:9">
      <c r="B62" s="104"/>
      <c r="C62" s="7">
        <v>2018</v>
      </c>
      <c r="D62" s="104"/>
      <c r="E62" s="46" t="s">
        <v>75</v>
      </c>
      <c r="F62" s="67">
        <v>1</v>
      </c>
      <c r="I62" s="1"/>
    </row>
    <row r="63" spans="2:9">
      <c r="B63" s="104"/>
      <c r="C63" s="7">
        <v>2019</v>
      </c>
      <c r="D63" s="104"/>
      <c r="E63" s="46" t="s">
        <v>75</v>
      </c>
      <c r="F63" s="67">
        <v>1</v>
      </c>
      <c r="I63" s="1"/>
    </row>
    <row r="64" spans="2:9">
      <c r="B64" s="104"/>
      <c r="C64" s="7">
        <v>2020</v>
      </c>
      <c r="D64" s="104"/>
      <c r="E64" s="46" t="s">
        <v>75</v>
      </c>
      <c r="F64" s="67">
        <v>1</v>
      </c>
      <c r="I64" s="1"/>
    </row>
    <row r="65" spans="2:9">
      <c r="B65" s="105"/>
      <c r="C65" s="7">
        <v>2021</v>
      </c>
      <c r="D65" s="105"/>
      <c r="E65" s="46" t="s">
        <v>75</v>
      </c>
      <c r="F65" s="67">
        <v>1</v>
      </c>
      <c r="I65" s="1"/>
    </row>
    <row r="66" spans="2:9">
      <c r="B66" s="103">
        <v>11</v>
      </c>
      <c r="C66" s="7">
        <v>2016</v>
      </c>
      <c r="D66" s="103" t="s">
        <v>20</v>
      </c>
      <c r="E66" s="46" t="s">
        <v>74</v>
      </c>
      <c r="F66" s="61">
        <v>1</v>
      </c>
      <c r="I66" s="1"/>
    </row>
    <row r="67" spans="2:9">
      <c r="B67" s="104"/>
      <c r="C67" s="7">
        <v>2017</v>
      </c>
      <c r="D67" s="104"/>
      <c r="E67" s="46" t="s">
        <v>74</v>
      </c>
      <c r="F67" s="61">
        <v>1</v>
      </c>
      <c r="I67" s="1"/>
    </row>
    <row r="68" spans="2:9">
      <c r="B68" s="104"/>
      <c r="C68" s="7">
        <v>2018</v>
      </c>
      <c r="D68" s="104"/>
      <c r="E68" s="46" t="s">
        <v>74</v>
      </c>
      <c r="F68" s="61">
        <v>1</v>
      </c>
      <c r="I68" s="1"/>
    </row>
    <row r="69" spans="2:9">
      <c r="B69" s="104"/>
      <c r="C69" s="7">
        <v>2019</v>
      </c>
      <c r="D69" s="104"/>
      <c r="E69" s="46" t="s">
        <v>75</v>
      </c>
      <c r="F69" s="61">
        <v>1</v>
      </c>
      <c r="I69" s="1"/>
    </row>
    <row r="70" spans="2:9">
      <c r="B70" s="104"/>
      <c r="C70" s="7">
        <v>2020</v>
      </c>
      <c r="D70" s="104"/>
      <c r="E70" s="46" t="s">
        <v>75</v>
      </c>
      <c r="F70" s="61">
        <v>1</v>
      </c>
      <c r="I70" s="1"/>
    </row>
    <row r="71" spans="2:9">
      <c r="B71" s="105"/>
      <c r="C71" s="7">
        <v>2021</v>
      </c>
      <c r="D71" s="105"/>
      <c r="E71" s="46" t="s">
        <v>75</v>
      </c>
      <c r="F71" s="61">
        <v>1</v>
      </c>
      <c r="I71" s="1"/>
    </row>
    <row r="72" spans="2:9">
      <c r="B72" s="103">
        <v>12</v>
      </c>
      <c r="C72" s="7">
        <v>2016</v>
      </c>
      <c r="D72" s="103" t="s">
        <v>21</v>
      </c>
      <c r="E72" s="45" t="s">
        <v>73</v>
      </c>
      <c r="F72" s="61">
        <v>0</v>
      </c>
      <c r="I72" s="1"/>
    </row>
    <row r="73" spans="2:9">
      <c r="B73" s="104"/>
      <c r="C73" s="7">
        <v>2017</v>
      </c>
      <c r="D73" s="104"/>
      <c r="E73" s="45" t="s">
        <v>73</v>
      </c>
      <c r="F73" s="61">
        <v>0</v>
      </c>
      <c r="I73" s="1"/>
    </row>
    <row r="74" spans="2:9">
      <c r="B74" s="104"/>
      <c r="C74" s="7">
        <v>2018</v>
      </c>
      <c r="D74" s="104"/>
      <c r="E74" s="45" t="s">
        <v>73</v>
      </c>
      <c r="F74" s="61">
        <v>0</v>
      </c>
      <c r="I74" s="1"/>
    </row>
    <row r="75" spans="2:9">
      <c r="B75" s="104"/>
      <c r="C75" s="7">
        <v>2019</v>
      </c>
      <c r="D75" s="104"/>
      <c r="E75" s="45" t="s">
        <v>73</v>
      </c>
      <c r="F75" s="61">
        <v>0</v>
      </c>
      <c r="I75" s="1"/>
    </row>
    <row r="76" spans="2:9">
      <c r="B76" s="104"/>
      <c r="C76" s="7">
        <v>2020</v>
      </c>
      <c r="D76" s="104"/>
      <c r="E76" s="45" t="s">
        <v>73</v>
      </c>
      <c r="F76" s="61">
        <v>0</v>
      </c>
      <c r="I76" s="1"/>
    </row>
    <row r="77" spans="2:9">
      <c r="B77" s="105"/>
      <c r="C77" s="7">
        <v>2021</v>
      </c>
      <c r="D77" s="105"/>
      <c r="E77" s="45" t="s">
        <v>73</v>
      </c>
      <c r="F77" s="61">
        <v>0</v>
      </c>
      <c r="I77" s="1"/>
    </row>
    <row r="78" spans="2:9">
      <c r="B78" s="103">
        <v>13</v>
      </c>
      <c r="C78" s="7">
        <v>2016</v>
      </c>
      <c r="D78" s="103" t="s">
        <v>22</v>
      </c>
      <c r="E78" s="47" t="s">
        <v>79</v>
      </c>
      <c r="F78" s="61">
        <v>0</v>
      </c>
      <c r="I78" s="1"/>
    </row>
    <row r="79" spans="2:9">
      <c r="B79" s="104"/>
      <c r="C79" s="7">
        <v>2017</v>
      </c>
      <c r="D79" s="104"/>
      <c r="E79" s="47" t="s">
        <v>79</v>
      </c>
      <c r="F79" s="61">
        <v>0</v>
      </c>
      <c r="I79" s="1"/>
    </row>
    <row r="80" spans="2:9">
      <c r="B80" s="104"/>
      <c r="C80" s="7">
        <v>2018</v>
      </c>
      <c r="D80" s="104"/>
      <c r="E80" s="47" t="s">
        <v>79</v>
      </c>
      <c r="F80" s="61">
        <v>0</v>
      </c>
      <c r="I80" s="1"/>
    </row>
    <row r="81" spans="2:9">
      <c r="B81" s="104"/>
      <c r="C81" s="7">
        <v>2019</v>
      </c>
      <c r="D81" s="104"/>
      <c r="E81" s="1" t="s">
        <v>95</v>
      </c>
      <c r="F81" s="67">
        <v>0</v>
      </c>
      <c r="I81" s="1"/>
    </row>
    <row r="82" spans="2:9">
      <c r="B82" s="104"/>
      <c r="C82" s="7">
        <v>2020</v>
      </c>
      <c r="D82" s="104"/>
      <c r="E82" s="7" t="s">
        <v>96</v>
      </c>
      <c r="F82" s="67">
        <v>0</v>
      </c>
      <c r="I82" s="1"/>
    </row>
    <row r="83" spans="2:9">
      <c r="B83" s="105"/>
      <c r="C83" s="7">
        <v>2021</v>
      </c>
      <c r="D83" s="105"/>
      <c r="E83" s="7" t="s">
        <v>96</v>
      </c>
      <c r="F83" s="67">
        <v>0</v>
      </c>
      <c r="I83" s="1"/>
    </row>
    <row r="84" spans="2:9">
      <c r="B84" s="103">
        <v>14</v>
      </c>
      <c r="C84" s="7">
        <v>2016</v>
      </c>
      <c r="D84" s="103" t="s">
        <v>23</v>
      </c>
      <c r="E84" s="45" t="s">
        <v>72</v>
      </c>
      <c r="F84" s="61">
        <v>1</v>
      </c>
      <c r="I84" s="1"/>
    </row>
    <row r="85" spans="2:9">
      <c r="B85" s="104"/>
      <c r="C85" s="7">
        <v>2017</v>
      </c>
      <c r="D85" s="104"/>
      <c r="E85" s="45" t="s">
        <v>72</v>
      </c>
      <c r="F85" s="61">
        <v>1</v>
      </c>
      <c r="I85" s="1"/>
    </row>
    <row r="86" spans="2:9">
      <c r="B86" s="104"/>
      <c r="C86" s="7">
        <v>2018</v>
      </c>
      <c r="D86" s="104"/>
      <c r="E86" s="45" t="s">
        <v>72</v>
      </c>
      <c r="F86" s="61">
        <v>1</v>
      </c>
      <c r="I86" s="1"/>
    </row>
    <row r="87" spans="2:9">
      <c r="B87" s="104"/>
      <c r="C87" s="7">
        <v>2019</v>
      </c>
      <c r="D87" s="104"/>
      <c r="E87" s="45" t="s">
        <v>72</v>
      </c>
      <c r="F87" s="61">
        <v>1</v>
      </c>
      <c r="I87" s="1"/>
    </row>
    <row r="88" spans="2:9">
      <c r="B88" s="104"/>
      <c r="C88" s="7">
        <v>2020</v>
      </c>
      <c r="D88" s="104"/>
      <c r="E88" s="45" t="s">
        <v>72</v>
      </c>
      <c r="F88" s="61">
        <v>1</v>
      </c>
      <c r="I88" s="1"/>
    </row>
    <row r="89" spans="2:9">
      <c r="B89" s="105"/>
      <c r="C89" s="7">
        <v>2021</v>
      </c>
      <c r="D89" s="105"/>
      <c r="E89" s="45" t="s">
        <v>72</v>
      </c>
      <c r="F89" s="61">
        <v>1</v>
      </c>
      <c r="I89" s="1"/>
    </row>
    <row r="90" spans="2:9">
      <c r="B90" s="103">
        <v>15</v>
      </c>
      <c r="C90" s="7">
        <v>2016</v>
      </c>
      <c r="D90" s="103" t="s">
        <v>24</v>
      </c>
      <c r="E90" s="45" t="s">
        <v>72</v>
      </c>
      <c r="F90" s="61">
        <v>1</v>
      </c>
      <c r="I90" s="1"/>
    </row>
    <row r="91" spans="2:9">
      <c r="B91" s="104"/>
      <c r="C91" s="7">
        <v>2017</v>
      </c>
      <c r="D91" s="104"/>
      <c r="E91" s="45" t="s">
        <v>72</v>
      </c>
      <c r="F91" s="61">
        <v>1</v>
      </c>
      <c r="I91" s="1"/>
    </row>
    <row r="92" spans="2:9">
      <c r="B92" s="104"/>
      <c r="C92" s="7">
        <v>2018</v>
      </c>
      <c r="D92" s="104"/>
      <c r="E92" s="45" t="s">
        <v>72</v>
      </c>
      <c r="F92" s="61">
        <v>1</v>
      </c>
      <c r="I92" s="1"/>
    </row>
    <row r="93" spans="2:9">
      <c r="B93" s="104"/>
      <c r="C93" s="7">
        <v>2019</v>
      </c>
      <c r="D93" s="104"/>
      <c r="E93" s="45" t="s">
        <v>72</v>
      </c>
      <c r="F93" s="61">
        <v>1</v>
      </c>
      <c r="I93" s="1"/>
    </row>
    <row r="94" spans="2:9">
      <c r="B94" s="104"/>
      <c r="C94" s="7">
        <v>2020</v>
      </c>
      <c r="D94" s="104"/>
      <c r="E94" s="45" t="s">
        <v>72</v>
      </c>
      <c r="F94" s="61">
        <v>1</v>
      </c>
      <c r="I94" s="1"/>
    </row>
    <row r="95" spans="2:9">
      <c r="B95" s="105"/>
      <c r="C95" s="7">
        <v>2021</v>
      </c>
      <c r="D95" s="105"/>
      <c r="E95" s="45" t="s">
        <v>72</v>
      </c>
      <c r="F95" s="61">
        <v>1</v>
      </c>
      <c r="I95" s="1"/>
    </row>
    <row r="96" spans="2:9">
      <c r="B96" s="103">
        <v>16</v>
      </c>
      <c r="C96" s="10">
        <v>2016</v>
      </c>
      <c r="D96" s="103" t="s">
        <v>25</v>
      </c>
      <c r="E96" s="47" t="s">
        <v>79</v>
      </c>
      <c r="F96" s="61">
        <v>0</v>
      </c>
      <c r="I96" s="1"/>
    </row>
    <row r="97" spans="2:9">
      <c r="B97" s="104"/>
      <c r="C97" s="10">
        <v>2017</v>
      </c>
      <c r="D97" s="104"/>
      <c r="E97" s="47" t="s">
        <v>79</v>
      </c>
      <c r="F97" s="61">
        <v>0</v>
      </c>
      <c r="I97" s="1"/>
    </row>
    <row r="98" spans="2:9">
      <c r="B98" s="104"/>
      <c r="C98" s="10">
        <v>2018</v>
      </c>
      <c r="D98" s="104"/>
      <c r="E98" s="47" t="s">
        <v>79</v>
      </c>
      <c r="F98" s="61">
        <v>0</v>
      </c>
      <c r="I98" s="1"/>
    </row>
    <row r="99" spans="2:9">
      <c r="B99" s="104"/>
      <c r="C99" s="7">
        <v>2019</v>
      </c>
      <c r="D99" s="104"/>
      <c r="E99" s="47" t="s">
        <v>79</v>
      </c>
      <c r="F99" s="61">
        <v>0</v>
      </c>
      <c r="I99" s="1"/>
    </row>
    <row r="100" spans="2:9">
      <c r="B100" s="104"/>
      <c r="C100" s="7">
        <v>2020</v>
      </c>
      <c r="D100" s="104"/>
      <c r="E100" s="47" t="s">
        <v>79</v>
      </c>
      <c r="F100" s="61">
        <v>0</v>
      </c>
      <c r="I100" s="1"/>
    </row>
    <row r="101" spans="2:9">
      <c r="B101" s="105"/>
      <c r="C101" s="7">
        <v>2021</v>
      </c>
      <c r="D101" s="105"/>
      <c r="E101" s="47" t="s">
        <v>79</v>
      </c>
      <c r="F101" s="61">
        <v>0</v>
      </c>
      <c r="I101" s="1"/>
    </row>
    <row r="102" spans="2:9">
      <c r="B102" s="103">
        <v>17</v>
      </c>
      <c r="C102" s="10">
        <v>2016</v>
      </c>
      <c r="D102" s="103" t="s">
        <v>26</v>
      </c>
      <c r="E102" s="48" t="s">
        <v>76</v>
      </c>
      <c r="F102" s="61">
        <v>0</v>
      </c>
      <c r="I102" s="1"/>
    </row>
    <row r="103" spans="2:9">
      <c r="B103" s="104"/>
      <c r="C103" s="10">
        <v>2017</v>
      </c>
      <c r="D103" s="104"/>
      <c r="E103" s="48" t="s">
        <v>76</v>
      </c>
      <c r="F103" s="61">
        <v>0</v>
      </c>
      <c r="I103" s="1"/>
    </row>
    <row r="104" spans="2:9">
      <c r="B104" s="104"/>
      <c r="C104" s="10">
        <v>2018</v>
      </c>
      <c r="D104" s="104"/>
      <c r="E104" s="48" t="s">
        <v>76</v>
      </c>
      <c r="F104" s="61">
        <v>0</v>
      </c>
      <c r="I104" s="1"/>
    </row>
    <row r="105" spans="2:9">
      <c r="B105" s="104"/>
      <c r="C105" s="7">
        <v>2019</v>
      </c>
      <c r="D105" s="104"/>
      <c r="E105" s="48" t="s">
        <v>76</v>
      </c>
      <c r="F105" s="61">
        <v>0</v>
      </c>
      <c r="I105" s="1"/>
    </row>
    <row r="106" spans="2:9">
      <c r="B106" s="104"/>
      <c r="C106" s="7">
        <v>2020</v>
      </c>
      <c r="D106" s="104"/>
      <c r="E106" s="48" t="s">
        <v>76</v>
      </c>
      <c r="F106" s="61">
        <v>0</v>
      </c>
      <c r="I106" s="1"/>
    </row>
    <row r="107" spans="2:9">
      <c r="B107" s="105"/>
      <c r="C107" s="7">
        <v>2021</v>
      </c>
      <c r="D107" s="105"/>
      <c r="E107" s="48" t="s">
        <v>76</v>
      </c>
      <c r="F107" s="61">
        <v>0</v>
      </c>
      <c r="I107" s="1"/>
    </row>
    <row r="108" spans="2:9">
      <c r="B108" s="103">
        <v>18</v>
      </c>
      <c r="C108" s="10">
        <v>2016</v>
      </c>
      <c r="D108" s="103" t="s">
        <v>27</v>
      </c>
      <c r="E108" s="48" t="s">
        <v>76</v>
      </c>
      <c r="F108" s="61">
        <v>0</v>
      </c>
      <c r="I108" s="1"/>
    </row>
    <row r="109" spans="2:9">
      <c r="B109" s="104"/>
      <c r="C109" s="10">
        <v>2017</v>
      </c>
      <c r="D109" s="104"/>
      <c r="E109" s="48" t="s">
        <v>76</v>
      </c>
      <c r="F109" s="61">
        <v>0</v>
      </c>
      <c r="I109" s="1"/>
    </row>
    <row r="110" spans="2:9">
      <c r="B110" s="104"/>
      <c r="C110" s="10">
        <v>2018</v>
      </c>
      <c r="D110" s="104"/>
      <c r="E110" s="48" t="s">
        <v>76</v>
      </c>
      <c r="F110" s="61">
        <v>0</v>
      </c>
      <c r="I110" s="1"/>
    </row>
    <row r="111" spans="2:9">
      <c r="B111" s="104"/>
      <c r="C111" s="7">
        <v>2019</v>
      </c>
      <c r="D111" s="104"/>
      <c r="E111" s="48" t="s">
        <v>76</v>
      </c>
      <c r="F111" s="61">
        <v>0</v>
      </c>
      <c r="I111" s="1"/>
    </row>
    <row r="112" spans="2:9">
      <c r="B112" s="104"/>
      <c r="C112" s="7">
        <v>2020</v>
      </c>
      <c r="D112" s="104"/>
      <c r="E112" s="48" t="s">
        <v>76</v>
      </c>
      <c r="F112" s="61">
        <v>0</v>
      </c>
      <c r="I112" s="1"/>
    </row>
    <row r="113" spans="2:9">
      <c r="B113" s="105"/>
      <c r="C113" s="7">
        <v>2021</v>
      </c>
      <c r="D113" s="105"/>
      <c r="E113" s="48" t="s">
        <v>76</v>
      </c>
      <c r="F113" s="61">
        <v>0</v>
      </c>
      <c r="I113" s="1"/>
    </row>
    <row r="114" spans="2:9">
      <c r="B114" s="103">
        <v>19</v>
      </c>
      <c r="C114" s="10">
        <v>2016</v>
      </c>
      <c r="D114" s="103" t="s">
        <v>28</v>
      </c>
      <c r="E114" s="46" t="s">
        <v>75</v>
      </c>
      <c r="F114" s="67">
        <v>1</v>
      </c>
      <c r="I114" s="1"/>
    </row>
    <row r="115" spans="2:9">
      <c r="B115" s="104"/>
      <c r="C115" s="10">
        <v>2017</v>
      </c>
      <c r="D115" s="104"/>
      <c r="E115" s="46" t="s">
        <v>75</v>
      </c>
      <c r="F115" s="67">
        <v>1</v>
      </c>
      <c r="I115" s="1"/>
    </row>
    <row r="116" spans="2:9">
      <c r="B116" s="104"/>
      <c r="C116" s="10">
        <v>2018</v>
      </c>
      <c r="D116" s="104"/>
      <c r="E116" s="46" t="s">
        <v>75</v>
      </c>
      <c r="F116" s="67">
        <v>1</v>
      </c>
      <c r="I116" s="1"/>
    </row>
    <row r="117" spans="2:9">
      <c r="B117" s="104"/>
      <c r="C117" s="7">
        <v>2019</v>
      </c>
      <c r="D117" s="104"/>
      <c r="E117" s="46" t="s">
        <v>75</v>
      </c>
      <c r="F117" s="67">
        <v>1</v>
      </c>
      <c r="I117" s="1"/>
    </row>
    <row r="118" spans="2:9">
      <c r="B118" s="104"/>
      <c r="C118" s="7">
        <v>2020</v>
      </c>
      <c r="D118" s="104"/>
      <c r="E118" s="46" t="s">
        <v>75</v>
      </c>
      <c r="F118" s="67">
        <v>1</v>
      </c>
      <c r="I118" s="1"/>
    </row>
    <row r="119" spans="2:9">
      <c r="B119" s="105"/>
      <c r="C119" s="7">
        <v>2021</v>
      </c>
      <c r="D119" s="105"/>
      <c r="E119" s="46" t="s">
        <v>75</v>
      </c>
      <c r="F119" s="67">
        <v>1</v>
      </c>
      <c r="I119" s="1"/>
    </row>
    <row r="120" spans="2:9">
      <c r="B120" s="103">
        <v>20</v>
      </c>
      <c r="C120" s="10">
        <v>2016</v>
      </c>
      <c r="D120" s="103" t="s">
        <v>29</v>
      </c>
      <c r="E120" s="45" t="s">
        <v>78</v>
      </c>
      <c r="F120" s="67">
        <v>0</v>
      </c>
      <c r="I120" s="1"/>
    </row>
    <row r="121" spans="2:9">
      <c r="B121" s="104"/>
      <c r="C121" s="10">
        <v>2017</v>
      </c>
      <c r="D121" s="104"/>
      <c r="E121" s="45" t="s">
        <v>78</v>
      </c>
      <c r="F121" s="67">
        <v>0</v>
      </c>
      <c r="I121" s="1"/>
    </row>
    <row r="122" spans="2:9">
      <c r="B122" s="104"/>
      <c r="C122" s="10">
        <v>2018</v>
      </c>
      <c r="D122" s="104"/>
      <c r="E122" s="45" t="s">
        <v>78</v>
      </c>
      <c r="F122" s="67">
        <v>0</v>
      </c>
      <c r="I122" s="1"/>
    </row>
    <row r="123" spans="2:9">
      <c r="B123" s="104"/>
      <c r="C123" s="7">
        <v>2019</v>
      </c>
      <c r="D123" s="104"/>
      <c r="E123" s="45" t="s">
        <v>78</v>
      </c>
      <c r="F123" s="67">
        <v>0</v>
      </c>
      <c r="I123" s="1"/>
    </row>
    <row r="124" spans="2:9">
      <c r="B124" s="104"/>
      <c r="C124" s="7">
        <v>2020</v>
      </c>
      <c r="D124" s="104"/>
      <c r="E124" s="45" t="s">
        <v>78</v>
      </c>
      <c r="F124" s="67">
        <v>0</v>
      </c>
      <c r="I124" s="1"/>
    </row>
    <row r="125" spans="2:9">
      <c r="B125" s="105"/>
      <c r="C125" s="7">
        <v>2021</v>
      </c>
      <c r="D125" s="105"/>
      <c r="E125" s="45" t="s">
        <v>78</v>
      </c>
      <c r="F125" s="67">
        <v>0</v>
      </c>
      <c r="I125" s="1"/>
    </row>
    <row r="126" spans="2:9">
      <c r="I126" s="1"/>
    </row>
    <row r="127" spans="2:9">
      <c r="I127" s="1"/>
    </row>
    <row r="128" spans="2:9">
      <c r="I128" s="1"/>
    </row>
    <row r="129" spans="9:9">
      <c r="I129" s="1"/>
    </row>
    <row r="130" spans="9:9">
      <c r="I130" s="1"/>
    </row>
    <row r="131" spans="9:9">
      <c r="I131" s="1"/>
    </row>
    <row r="132" spans="9:9">
      <c r="I132" s="1"/>
    </row>
    <row r="133" spans="9:9">
      <c r="I133" s="1"/>
    </row>
    <row r="134" spans="9:9">
      <c r="I134" s="1"/>
    </row>
    <row r="135" spans="9:9">
      <c r="I135" s="1"/>
    </row>
    <row r="136" spans="9:9">
      <c r="I136" s="1"/>
    </row>
    <row r="137" spans="9:9">
      <c r="I137" s="1"/>
    </row>
    <row r="138" spans="9:9">
      <c r="I138" s="1"/>
    </row>
  </sheetData>
  <mergeCells count="45">
    <mergeCell ref="E1:F1"/>
    <mergeCell ref="G1:H1"/>
    <mergeCell ref="G2:H2"/>
    <mergeCell ref="G3:H3"/>
    <mergeCell ref="G4:H4"/>
    <mergeCell ref="B6:B11"/>
    <mergeCell ref="D6:D11"/>
    <mergeCell ref="B18:B23"/>
    <mergeCell ref="B12:B17"/>
    <mergeCell ref="D12:D17"/>
    <mergeCell ref="D18:D23"/>
    <mergeCell ref="B24:B29"/>
    <mergeCell ref="D24:D29"/>
    <mergeCell ref="B30:B35"/>
    <mergeCell ref="D30:D35"/>
    <mergeCell ref="B36:B41"/>
    <mergeCell ref="D36:D41"/>
    <mergeCell ref="B42:B47"/>
    <mergeCell ref="D42:D47"/>
    <mergeCell ref="B48:B53"/>
    <mergeCell ref="D48:D53"/>
    <mergeCell ref="B54:B59"/>
    <mergeCell ref="D54:D59"/>
    <mergeCell ref="B60:B65"/>
    <mergeCell ref="D60:D65"/>
    <mergeCell ref="B66:B71"/>
    <mergeCell ref="D66:D71"/>
    <mergeCell ref="B72:B77"/>
    <mergeCell ref="D72:D77"/>
    <mergeCell ref="B78:B83"/>
    <mergeCell ref="D78:D83"/>
    <mergeCell ref="B84:B89"/>
    <mergeCell ref="D84:D89"/>
    <mergeCell ref="B90:B95"/>
    <mergeCell ref="D90:D95"/>
    <mergeCell ref="B96:B101"/>
    <mergeCell ref="D96:D101"/>
    <mergeCell ref="B102:B107"/>
    <mergeCell ref="B108:B113"/>
    <mergeCell ref="D102:D107"/>
    <mergeCell ref="D108:D113"/>
    <mergeCell ref="B114:B119"/>
    <mergeCell ref="D114:D119"/>
    <mergeCell ref="B120:B125"/>
    <mergeCell ref="D120:D1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W440"/>
  <sheetViews>
    <sheetView tabSelected="1" topLeftCell="A79" zoomScale="57" zoomScaleNormal="57" workbookViewId="0">
      <selection activeCell="G62" sqref="G62:G68"/>
    </sheetView>
  </sheetViews>
  <sheetFormatPr defaultRowHeight="15.75"/>
  <cols>
    <col min="1" max="1" width="9.140625" style="1"/>
    <col min="2" max="2" width="4.42578125" style="3" customWidth="1"/>
    <col min="3" max="3" width="6.85546875" style="1" customWidth="1"/>
    <col min="4" max="4" width="10" style="26" customWidth="1"/>
    <col min="5" max="5" width="30.28515625" style="26" bestFit="1" customWidth="1"/>
    <col min="6" max="6" width="30.28515625" style="27" customWidth="1"/>
    <col min="7" max="7" width="24.85546875" style="28" bestFit="1" customWidth="1"/>
    <col min="8" max="8" width="12.5703125" style="29" bestFit="1" customWidth="1"/>
    <col min="9" max="9" width="5.85546875" style="27" customWidth="1"/>
    <col min="10" max="10" width="6.28515625" style="1" customWidth="1"/>
    <col min="11" max="11" width="9.140625" style="1"/>
    <col min="12" max="12" width="46" style="1" customWidth="1"/>
    <col min="13" max="13" width="9.140625" style="1"/>
    <col min="14" max="14" width="23.42578125" style="30" customWidth="1"/>
    <col min="15" max="15" width="24.85546875" style="30" bestFit="1" customWidth="1"/>
    <col min="16" max="16" width="15" style="30" bestFit="1" customWidth="1"/>
    <col min="17" max="17" width="9.140625" style="31"/>
    <col min="18" max="18" width="10.140625" style="1" customWidth="1"/>
    <col min="19" max="21" width="9.140625" style="1"/>
    <col min="22" max="22" width="18.140625" style="1" customWidth="1"/>
    <col min="23" max="16384" width="9.140625" style="1"/>
  </cols>
  <sheetData>
    <row r="2" spans="2:15">
      <c r="B2" s="25" t="s">
        <v>35</v>
      </c>
    </row>
    <row r="3" spans="2:15">
      <c r="B3" s="25" t="s">
        <v>36</v>
      </c>
    </row>
    <row r="5" spans="2:15">
      <c r="B5" s="5" t="s">
        <v>2</v>
      </c>
      <c r="C5" s="5" t="s">
        <v>3</v>
      </c>
      <c r="D5" s="5" t="s">
        <v>4</v>
      </c>
      <c r="E5" s="32" t="s">
        <v>37</v>
      </c>
      <c r="F5" s="33" t="s">
        <v>38</v>
      </c>
      <c r="G5" s="33" t="s">
        <v>39</v>
      </c>
      <c r="H5" s="34" t="s">
        <v>40</v>
      </c>
      <c r="I5" s="1"/>
      <c r="K5" s="108" t="s">
        <v>41</v>
      </c>
      <c r="L5" s="109" t="s">
        <v>42</v>
      </c>
      <c r="M5" s="109" t="s">
        <v>4</v>
      </c>
      <c r="N5" s="108" t="s">
        <v>43</v>
      </c>
      <c r="O5" s="108"/>
    </row>
    <row r="6" spans="2:15">
      <c r="B6" s="103">
        <v>1</v>
      </c>
      <c r="C6" s="35">
        <v>2015</v>
      </c>
      <c r="D6" s="103" t="s">
        <v>9</v>
      </c>
      <c r="E6" s="24">
        <v>92342342230</v>
      </c>
      <c r="F6" s="65">
        <v>0</v>
      </c>
      <c r="G6" s="113">
        <f>AVERAGE(F7:F12)</f>
        <v>15634937623.5</v>
      </c>
      <c r="H6" s="116">
        <f>N7/G6</f>
        <v>3.1605534715435897</v>
      </c>
      <c r="I6" s="1"/>
      <c r="K6" s="108"/>
      <c r="L6" s="110"/>
      <c r="M6" s="110"/>
      <c r="N6" s="5" t="s">
        <v>37</v>
      </c>
      <c r="O6" s="5" t="s">
        <v>44</v>
      </c>
    </row>
    <row r="7" spans="2:15">
      <c r="B7" s="104"/>
      <c r="C7" s="7">
        <v>2016</v>
      </c>
      <c r="D7" s="104"/>
      <c r="E7" s="24">
        <v>98026599376</v>
      </c>
      <c r="F7" s="65">
        <f>E7-E6</f>
        <v>5684257146</v>
      </c>
      <c r="G7" s="114"/>
      <c r="H7" s="117"/>
      <c r="I7" s="1"/>
      <c r="K7" s="23">
        <v>1</v>
      </c>
      <c r="L7" s="7" t="s">
        <v>45</v>
      </c>
      <c r="M7" s="61" t="s">
        <v>9</v>
      </c>
      <c r="N7" s="36">
        <f>STDEV(F7:F12)</f>
        <v>49415056383.320404</v>
      </c>
      <c r="O7" s="36">
        <f>STDEV(F151:F156)</f>
        <v>863106893197.10376</v>
      </c>
    </row>
    <row r="8" spans="2:15">
      <c r="B8" s="104"/>
      <c r="C8" s="7">
        <v>2017</v>
      </c>
      <c r="D8" s="104"/>
      <c r="E8" s="24">
        <v>104374037339</v>
      </c>
      <c r="F8" s="65">
        <f>E8-E7</f>
        <v>6347437963</v>
      </c>
      <c r="G8" s="114"/>
      <c r="H8" s="117"/>
      <c r="I8" s="1"/>
      <c r="K8" s="23">
        <v>2</v>
      </c>
      <c r="L8" s="7" t="s">
        <v>46</v>
      </c>
      <c r="M8" s="61" t="s">
        <v>11</v>
      </c>
      <c r="N8" s="36">
        <f>STDEV(F14:F19)</f>
        <v>106167857616.46198</v>
      </c>
      <c r="O8" s="36">
        <f>STDEV(F158:F163)</f>
        <v>158662022662.09225</v>
      </c>
    </row>
    <row r="9" spans="2:15">
      <c r="B9" s="104"/>
      <c r="C9" s="7">
        <v>2018</v>
      </c>
      <c r="D9" s="104"/>
      <c r="E9" s="24">
        <v>100378388775</v>
      </c>
      <c r="F9" s="65">
        <f>E9-E8</f>
        <v>-3995648564</v>
      </c>
      <c r="G9" s="114"/>
      <c r="H9" s="117"/>
      <c r="I9" s="1"/>
      <c r="K9" s="102">
        <v>3</v>
      </c>
      <c r="L9" s="7" t="s">
        <v>47</v>
      </c>
      <c r="M9" s="61" t="s">
        <v>12</v>
      </c>
      <c r="N9" s="36">
        <f>STDEV(F21:F26)</f>
        <v>56190424859.388412</v>
      </c>
      <c r="O9" s="36">
        <f>STDEV(F165:F170)</f>
        <v>47246618512.103973</v>
      </c>
    </row>
    <row r="10" spans="2:15">
      <c r="B10" s="104"/>
      <c r="C10" s="7">
        <v>2019</v>
      </c>
      <c r="D10" s="104"/>
      <c r="E10" s="8">
        <v>214147120992</v>
      </c>
      <c r="F10" s="65">
        <f t="shared" ref="F10:F12" si="0">E10-E9</f>
        <v>113768732217</v>
      </c>
      <c r="G10" s="114"/>
      <c r="H10" s="117"/>
      <c r="I10" s="1"/>
      <c r="K10" s="102">
        <v>4</v>
      </c>
      <c r="L10" s="7" t="s">
        <v>48</v>
      </c>
      <c r="M10" s="61" t="s">
        <v>13</v>
      </c>
      <c r="N10" s="36">
        <f>STDEV(F28:F33)</f>
        <v>2139839815881.9973</v>
      </c>
      <c r="O10" s="36">
        <v>3470332269349.0537</v>
      </c>
    </row>
    <row r="11" spans="2:15">
      <c r="B11" s="104"/>
      <c r="C11" s="7">
        <v>2020</v>
      </c>
      <c r="D11" s="104"/>
      <c r="E11" s="8">
        <v>188920298030</v>
      </c>
      <c r="F11" s="65">
        <f t="shared" si="0"/>
        <v>-25226822962</v>
      </c>
      <c r="G11" s="114"/>
      <c r="H11" s="117"/>
      <c r="I11" s="1"/>
      <c r="K11" s="102">
        <v>5</v>
      </c>
      <c r="L11" s="7" t="s">
        <v>49</v>
      </c>
      <c r="M11" s="61" t="s">
        <v>14</v>
      </c>
      <c r="N11" s="36">
        <f>STDEV(F35:F40)</f>
        <v>2669573900677.6157</v>
      </c>
      <c r="O11" s="36">
        <f>STDEV(F179:F184)</f>
        <v>8054988352922.123</v>
      </c>
    </row>
    <row r="12" spans="2:15">
      <c r="B12" s="105"/>
      <c r="C12" s="7">
        <v>2021</v>
      </c>
      <c r="D12" s="105"/>
      <c r="E12" s="8">
        <v>186151967971</v>
      </c>
      <c r="F12" s="65">
        <f t="shared" si="0"/>
        <v>-2768330059</v>
      </c>
      <c r="G12" s="115"/>
      <c r="H12" s="118"/>
      <c r="I12" s="1"/>
      <c r="K12" s="102">
        <v>6</v>
      </c>
      <c r="L12" s="7" t="s">
        <v>50</v>
      </c>
      <c r="M12" s="61" t="s">
        <v>15</v>
      </c>
      <c r="N12" s="36">
        <f>STDEV(F42:F47)</f>
        <v>705544782589.92651</v>
      </c>
      <c r="O12" s="36">
        <f>STDEV(F186:F191)</f>
        <v>3135240469680.4194</v>
      </c>
    </row>
    <row r="13" spans="2:15">
      <c r="B13" s="103">
        <v>2</v>
      </c>
      <c r="C13" s="35">
        <v>2015</v>
      </c>
      <c r="D13" s="103" t="s">
        <v>11</v>
      </c>
      <c r="E13" s="24">
        <v>191304463000</v>
      </c>
      <c r="F13" s="65">
        <v>0</v>
      </c>
      <c r="G13" s="113">
        <f>AVERAGE(F14:F19)</f>
        <v>-144107666.66666666</v>
      </c>
      <c r="H13" s="116">
        <f>N8/G13</f>
        <v>-736.72594992490792</v>
      </c>
      <c r="I13" s="1"/>
      <c r="K13" s="102">
        <v>7</v>
      </c>
      <c r="L13" s="7" t="s">
        <v>51</v>
      </c>
      <c r="M13" s="61" t="s">
        <v>16</v>
      </c>
      <c r="N13" s="36">
        <f>STDEV(F49:F54)</f>
        <v>1294245413388.2029</v>
      </c>
      <c r="O13" s="36">
        <f>STDEV(F193:F198)</f>
        <v>5809115620324.4375</v>
      </c>
    </row>
    <row r="14" spans="2:15">
      <c r="B14" s="104"/>
      <c r="C14" s="7">
        <v>2016</v>
      </c>
      <c r="D14" s="104"/>
      <c r="E14" s="24">
        <v>189073143456</v>
      </c>
      <c r="F14" s="65">
        <f>E14-E13</f>
        <v>-2231319544</v>
      </c>
      <c r="G14" s="114"/>
      <c r="H14" s="117"/>
      <c r="I14" s="1"/>
      <c r="K14" s="102">
        <v>8</v>
      </c>
      <c r="L14" s="7" t="s">
        <v>52</v>
      </c>
      <c r="M14" s="61" t="s">
        <v>17</v>
      </c>
      <c r="N14" s="36">
        <f>STDEV(F56:F61)</f>
        <v>254534100741.84186</v>
      </c>
      <c r="O14" s="36">
        <f>STDEV(F200:F205)</f>
        <v>658711731932.85815</v>
      </c>
    </row>
    <row r="15" spans="2:15">
      <c r="B15" s="104"/>
      <c r="C15" s="7">
        <v>2017</v>
      </c>
      <c r="D15" s="104"/>
      <c r="E15" s="24">
        <v>193764909104</v>
      </c>
      <c r="F15" s="65">
        <f>E15-E14</f>
        <v>4691765648</v>
      </c>
      <c r="G15" s="114"/>
      <c r="H15" s="117"/>
      <c r="I15" s="1"/>
      <c r="K15" s="102">
        <v>9</v>
      </c>
      <c r="L15" s="7" t="s">
        <v>53</v>
      </c>
      <c r="M15" s="61" t="s">
        <v>18</v>
      </c>
      <c r="N15" s="36">
        <f>STDEV(F63:F68)</f>
        <v>158417982436.75137</v>
      </c>
      <c r="O15" s="36">
        <f>STDEV(F207:F212)</f>
        <v>953574462113.2677</v>
      </c>
    </row>
    <row r="16" spans="2:15">
      <c r="B16" s="104"/>
      <c r="C16" s="7">
        <v>2018</v>
      </c>
      <c r="D16" s="104"/>
      <c r="E16" s="24">
        <f>E15+1230223051.72</f>
        <v>194995132155.72</v>
      </c>
      <c r="F16" s="65">
        <f>E16-E15</f>
        <v>1230223051.7200012</v>
      </c>
      <c r="G16" s="114"/>
      <c r="H16" s="117"/>
      <c r="I16" s="1"/>
      <c r="K16" s="102">
        <v>10</v>
      </c>
      <c r="L16" s="7" t="s">
        <v>54</v>
      </c>
      <c r="M16" s="61" t="s">
        <v>19</v>
      </c>
      <c r="N16" s="36">
        <f>STDEV(F70:F75)</f>
        <v>666556355715.35986</v>
      </c>
      <c r="O16" s="36">
        <f>STDEV(F214:F219)</f>
        <v>480799016058.0495</v>
      </c>
    </row>
    <row r="17" spans="2:22">
      <c r="B17" s="104"/>
      <c r="C17" s="7">
        <v>2019</v>
      </c>
      <c r="D17" s="104"/>
      <c r="E17" s="8">
        <v>312114544000</v>
      </c>
      <c r="F17" s="65">
        <f t="shared" ref="F17:F19" si="1">E17-E16</f>
        <v>117119411844.28</v>
      </c>
      <c r="G17" s="114"/>
      <c r="H17" s="117"/>
      <c r="I17" s="1"/>
      <c r="K17" s="102">
        <v>11</v>
      </c>
      <c r="L17" s="7" t="s">
        <v>55</v>
      </c>
      <c r="M17" s="61" t="s">
        <v>20</v>
      </c>
      <c r="N17" s="36">
        <f>STDEV(F77:F82)</f>
        <v>516539917565.20294</v>
      </c>
      <c r="O17" s="36">
        <f>STDEV(F221:F226)</f>
        <v>850858590858.29687</v>
      </c>
    </row>
    <row r="18" spans="2:22">
      <c r="B18" s="104"/>
      <c r="C18" s="7">
        <v>2020</v>
      </c>
      <c r="D18" s="104"/>
      <c r="E18" s="8">
        <v>118592661000</v>
      </c>
      <c r="F18" s="65">
        <f t="shared" si="1"/>
        <v>-193521883000</v>
      </c>
      <c r="G18" s="114"/>
      <c r="H18" s="117"/>
      <c r="I18" s="1"/>
      <c r="K18" s="102">
        <v>12</v>
      </c>
      <c r="L18" s="7" t="s">
        <v>56</v>
      </c>
      <c r="M18" s="61" t="s">
        <v>21</v>
      </c>
      <c r="N18" s="36">
        <f>STDEV(F84:F89)</f>
        <v>379451740285.16199</v>
      </c>
      <c r="O18" s="36">
        <f>STDEV(F228:F233)</f>
        <v>1644551547673.8535</v>
      </c>
    </row>
    <row r="19" spans="2:22">
      <c r="B19" s="105"/>
      <c r="C19" s="7">
        <v>2021</v>
      </c>
      <c r="D19" s="105"/>
      <c r="E19" s="8">
        <v>190439817000</v>
      </c>
      <c r="F19" s="65">
        <f t="shared" si="1"/>
        <v>71847156000</v>
      </c>
      <c r="G19" s="115"/>
      <c r="H19" s="118"/>
      <c r="I19" s="1"/>
      <c r="K19" s="102">
        <v>13</v>
      </c>
      <c r="L19" s="7" t="s">
        <v>57</v>
      </c>
      <c r="M19" s="61" t="s">
        <v>22</v>
      </c>
      <c r="N19" s="36">
        <f>STDEV(F91:F96)</f>
        <v>82338769811.01741</v>
      </c>
      <c r="O19" s="36">
        <f>STDEV(F235:F240)</f>
        <v>581038217158.61108</v>
      </c>
    </row>
    <row r="20" spans="2:22">
      <c r="B20" s="103">
        <v>3</v>
      </c>
      <c r="C20" s="35">
        <v>2015</v>
      </c>
      <c r="D20" s="103" t="s">
        <v>12</v>
      </c>
      <c r="E20" s="24">
        <v>104177380000</v>
      </c>
      <c r="F20" s="65">
        <v>0</v>
      </c>
      <c r="G20" s="113">
        <f>AVERAGE(F21:F26)</f>
        <v>11297593666.666666</v>
      </c>
      <c r="H20" s="116">
        <f>N9/G20</f>
        <v>4.9736631106832236</v>
      </c>
      <c r="I20" s="1"/>
      <c r="K20" s="102">
        <v>14</v>
      </c>
      <c r="L20" s="7" t="s">
        <v>58</v>
      </c>
      <c r="M20" s="61" t="s">
        <v>23</v>
      </c>
      <c r="N20" s="36">
        <f>STDEV(F98:F103)</f>
        <v>82374603534.52832</v>
      </c>
      <c r="O20" s="36">
        <f>STDEV(F242:F247)</f>
        <v>259920283426.33929</v>
      </c>
    </row>
    <row r="21" spans="2:22">
      <c r="B21" s="104"/>
      <c r="C21" s="7">
        <v>2016</v>
      </c>
      <c r="D21" s="104"/>
      <c r="E21" s="24">
        <v>107952264974</v>
      </c>
      <c r="F21" s="65">
        <f>E21-E20</f>
        <v>3774884974</v>
      </c>
      <c r="G21" s="114"/>
      <c r="H21" s="117"/>
      <c r="I21" s="1"/>
      <c r="K21" s="102">
        <v>15</v>
      </c>
      <c r="L21" s="7" t="s">
        <v>59</v>
      </c>
      <c r="M21" s="61" t="s">
        <v>24</v>
      </c>
      <c r="N21" s="36">
        <f>STDEV(F105:F110)</f>
        <v>108391164882.41403</v>
      </c>
      <c r="O21" s="36">
        <f>STDEV(F249:F254)</f>
        <v>222136290277.53812</v>
      </c>
    </row>
    <row r="22" spans="2:22">
      <c r="B22" s="104"/>
      <c r="C22" s="7">
        <v>2017</v>
      </c>
      <c r="D22" s="104"/>
      <c r="E22" s="24">
        <v>119070122772</v>
      </c>
      <c r="F22" s="65">
        <f>E22-E21</f>
        <v>11117857798</v>
      </c>
      <c r="G22" s="114"/>
      <c r="H22" s="117"/>
      <c r="I22" s="1"/>
      <c r="K22" s="102">
        <v>16</v>
      </c>
      <c r="L22" s="7" t="s">
        <v>60</v>
      </c>
      <c r="M22" s="61" t="s">
        <v>25</v>
      </c>
      <c r="N22" s="36">
        <f>STDEV(F112:F117)</f>
        <v>108252197458.40437</v>
      </c>
      <c r="O22" s="36">
        <f>STDEV(F256:F261)</f>
        <v>91701736050.068893</v>
      </c>
    </row>
    <row r="23" spans="2:22">
      <c r="B23" s="104"/>
      <c r="C23" s="7">
        <v>2018</v>
      </c>
      <c r="D23" s="104"/>
      <c r="E23" s="24">
        <f>E22+7446371386</f>
        <v>126516494158</v>
      </c>
      <c r="F23" s="65">
        <f>E23-E22</f>
        <v>7446371386</v>
      </c>
      <c r="G23" s="114"/>
      <c r="H23" s="117"/>
      <c r="I23" s="1"/>
      <c r="K23" s="102">
        <v>17</v>
      </c>
      <c r="L23" s="7" t="s">
        <v>61</v>
      </c>
      <c r="M23" s="61" t="s">
        <v>26</v>
      </c>
      <c r="N23" s="36">
        <f>STDEV(F119:F124)</f>
        <v>114774975182.05508</v>
      </c>
      <c r="O23" s="36">
        <f>STDEV(F263:F268)</f>
        <v>376670879460.79651</v>
      </c>
    </row>
    <row r="24" spans="2:22">
      <c r="B24" s="104"/>
      <c r="C24" s="7">
        <v>2019</v>
      </c>
      <c r="D24" s="104"/>
      <c r="E24" s="8">
        <v>219199794000</v>
      </c>
      <c r="F24" s="65">
        <f>E24-E23</f>
        <v>92683299842</v>
      </c>
      <c r="G24" s="114"/>
      <c r="H24" s="117"/>
      <c r="I24" s="1"/>
      <c r="K24" s="102">
        <v>18</v>
      </c>
      <c r="L24" s="7" t="s">
        <v>62</v>
      </c>
      <c r="M24" s="61" t="s">
        <v>27</v>
      </c>
      <c r="N24" s="36">
        <f>STDEV(F126:F131)</f>
        <v>122251623564.8672</v>
      </c>
      <c r="O24" s="36">
        <f>STDEV(F270:F275)</f>
        <v>384372842132.55402</v>
      </c>
    </row>
    <row r="25" spans="2:22">
      <c r="B25" s="104"/>
      <c r="C25" s="7">
        <v>2020</v>
      </c>
      <c r="D25" s="104"/>
      <c r="E25" s="8">
        <v>137903496000</v>
      </c>
      <c r="F25" s="65">
        <f t="shared" ref="F25:F26" si="2">E25-E24</f>
        <v>-81296298000</v>
      </c>
      <c r="G25" s="114"/>
      <c r="H25" s="117"/>
      <c r="I25" s="1"/>
      <c r="K25" s="102">
        <v>19</v>
      </c>
      <c r="L25" s="7" t="s">
        <v>63</v>
      </c>
      <c r="M25" s="61" t="s">
        <v>28</v>
      </c>
      <c r="N25" s="36">
        <f>STDEV(F133:F138)</f>
        <v>1648549626285.3296</v>
      </c>
      <c r="O25" s="36">
        <f>STDEV(F277:F282)</f>
        <v>2274228207815.9834</v>
      </c>
    </row>
    <row r="26" spans="2:22">
      <c r="B26" s="105"/>
      <c r="C26" s="7">
        <v>2021</v>
      </c>
      <c r="D26" s="105"/>
      <c r="E26" s="8">
        <v>171962942000</v>
      </c>
      <c r="F26" s="65">
        <f t="shared" si="2"/>
        <v>34059446000</v>
      </c>
      <c r="G26" s="115"/>
      <c r="H26" s="118"/>
      <c r="I26" s="1"/>
      <c r="K26" s="102">
        <v>20</v>
      </c>
      <c r="L26" s="7" t="s">
        <v>64</v>
      </c>
      <c r="M26" s="61" t="s">
        <v>29</v>
      </c>
      <c r="N26" s="36">
        <f>STDEV(F140:F145)</f>
        <v>82156701913.826324</v>
      </c>
      <c r="O26" s="36">
        <f>STDEV(F284:F289)</f>
        <v>463673588617.6991</v>
      </c>
    </row>
    <row r="27" spans="2:22">
      <c r="B27" s="103">
        <v>4</v>
      </c>
      <c r="C27" s="35">
        <v>2015</v>
      </c>
      <c r="D27" s="103" t="s">
        <v>13</v>
      </c>
      <c r="E27" s="24">
        <v>6458516000000</v>
      </c>
      <c r="F27" s="65">
        <v>0</v>
      </c>
      <c r="G27" s="113">
        <f>AVERAGE(F28:F33)</f>
        <v>-115013500000</v>
      </c>
      <c r="H27" s="116">
        <f>N10/G27</f>
        <v>-18.605118667652036</v>
      </c>
      <c r="I27" s="1"/>
      <c r="K27" s="3"/>
      <c r="M27" s="3"/>
    </row>
    <row r="28" spans="2:22">
      <c r="B28" s="104"/>
      <c r="C28" s="7">
        <v>2016</v>
      </c>
      <c r="D28" s="104"/>
      <c r="E28" s="24">
        <v>6586081000000</v>
      </c>
      <c r="F28" s="65">
        <f>E28-E27</f>
        <v>127565000000</v>
      </c>
      <c r="G28" s="114"/>
      <c r="H28" s="117"/>
      <c r="I28" s="1"/>
      <c r="K28" s="3"/>
      <c r="M28" s="3"/>
    </row>
    <row r="29" spans="2:22">
      <c r="B29" s="104"/>
      <c r="C29" s="7">
        <v>2017</v>
      </c>
      <c r="D29" s="104"/>
      <c r="E29" s="24">
        <v>7703622000000</v>
      </c>
      <c r="F29" s="65">
        <f>E29-E28</f>
        <v>1117541000000</v>
      </c>
      <c r="G29" s="114"/>
      <c r="H29" s="117"/>
      <c r="I29" s="1"/>
      <c r="K29" s="3"/>
      <c r="M29" s="3"/>
    </row>
    <row r="30" spans="2:22">
      <c r="B30" s="104"/>
      <c r="C30" s="7">
        <v>2018</v>
      </c>
      <c r="D30" s="104"/>
      <c r="E30" s="24">
        <v>7968008000000</v>
      </c>
      <c r="F30" s="65">
        <f>E30-E29</f>
        <v>264386000000</v>
      </c>
      <c r="G30" s="114"/>
      <c r="H30" s="117"/>
      <c r="I30" s="1"/>
      <c r="K30" s="3"/>
      <c r="M30" s="3"/>
    </row>
    <row r="31" spans="2:22">
      <c r="B31" s="104"/>
      <c r="C31" s="7">
        <v>2019</v>
      </c>
      <c r="D31" s="104"/>
      <c r="E31" s="8">
        <v>10800102000000</v>
      </c>
      <c r="F31" s="65">
        <f t="shared" ref="F31:F33" si="3">E31-E30</f>
        <v>2832094000000</v>
      </c>
      <c r="G31" s="114"/>
      <c r="H31" s="117"/>
      <c r="I31" s="1"/>
      <c r="K31" s="109" t="s">
        <v>41</v>
      </c>
      <c r="L31" s="109" t="s">
        <v>42</v>
      </c>
      <c r="M31" s="109" t="s">
        <v>4</v>
      </c>
      <c r="N31" s="109" t="s">
        <v>40</v>
      </c>
      <c r="O31" s="109" t="s">
        <v>65</v>
      </c>
      <c r="P31" s="111" t="s">
        <v>66</v>
      </c>
      <c r="Q31" s="109" t="s">
        <v>67</v>
      </c>
      <c r="T31" s="1" t="s">
        <v>41</v>
      </c>
      <c r="U31" s="1" t="s">
        <v>4</v>
      </c>
      <c r="V31" s="1" t="s">
        <v>66</v>
      </c>
    </row>
    <row r="32" spans="2:22">
      <c r="B32" s="104"/>
      <c r="C32" s="7">
        <v>2020</v>
      </c>
      <c r="D32" s="104"/>
      <c r="E32" s="8">
        <v>7591709000000</v>
      </c>
      <c r="F32" s="65">
        <f t="shared" si="3"/>
        <v>-3208393000000</v>
      </c>
      <c r="G32" s="114"/>
      <c r="H32" s="117"/>
      <c r="I32" s="1"/>
      <c r="K32" s="110"/>
      <c r="L32" s="110"/>
      <c r="M32" s="110"/>
      <c r="N32" s="110"/>
      <c r="O32" s="110"/>
      <c r="P32" s="112"/>
      <c r="Q32" s="110"/>
    </row>
    <row r="33" spans="2:23">
      <c r="B33" s="105"/>
      <c r="C33" s="7">
        <v>2021</v>
      </c>
      <c r="D33" s="105"/>
      <c r="E33" s="8">
        <v>5768435000000</v>
      </c>
      <c r="F33" s="65">
        <f t="shared" si="3"/>
        <v>-1823274000000</v>
      </c>
      <c r="G33" s="115"/>
      <c r="H33" s="118"/>
      <c r="I33" s="1"/>
      <c r="K33" s="23">
        <v>1</v>
      </c>
      <c r="L33" s="7" t="s">
        <v>45</v>
      </c>
      <c r="M33" s="61" t="s">
        <v>9</v>
      </c>
      <c r="N33" s="37">
        <f>H6</f>
        <v>3.1605534715435897</v>
      </c>
      <c r="O33" s="38">
        <f>H150</f>
        <v>2.7638484503083358</v>
      </c>
      <c r="P33" s="39">
        <f>N33/O33</f>
        <v>1.1435335650154759</v>
      </c>
      <c r="Q33" s="40"/>
      <c r="T33" s="1">
        <v>1</v>
      </c>
      <c r="U33" s="1" t="s">
        <v>9</v>
      </c>
      <c r="V33" s="100">
        <v>1.1435335650154759</v>
      </c>
      <c r="W33" s="1" t="str">
        <f t="shared" ref="W33:W52" si="4">IF(V33&gt;=1,"0",IF(V33&lt;=1,"1"))</f>
        <v>0</v>
      </c>
    </row>
    <row r="34" spans="2:23">
      <c r="B34" s="103">
        <v>5</v>
      </c>
      <c r="C34" s="35">
        <v>2015</v>
      </c>
      <c r="D34" s="103" t="s">
        <v>14</v>
      </c>
      <c r="E34" s="24">
        <v>10355007000000</v>
      </c>
      <c r="F34" s="65">
        <v>0</v>
      </c>
      <c r="G34" s="113">
        <f>AVERAGE(F35:F40)</f>
        <v>-498556500000</v>
      </c>
      <c r="H34" s="116">
        <f>N11/G34</f>
        <v>-5.3546065504664284</v>
      </c>
      <c r="I34" s="1"/>
      <c r="K34" s="23">
        <v>2</v>
      </c>
      <c r="L34" s="1" t="s">
        <v>46</v>
      </c>
      <c r="M34" s="61" t="s">
        <v>11</v>
      </c>
      <c r="N34" s="37">
        <f>H13</f>
        <v>-736.72594992490792</v>
      </c>
      <c r="O34" s="38">
        <f>H157</f>
        <v>81.372331193419441</v>
      </c>
      <c r="P34" s="39">
        <f>N34/O34</f>
        <v>-9.0537648254630163</v>
      </c>
      <c r="Q34" s="41"/>
      <c r="T34" s="1">
        <v>2</v>
      </c>
      <c r="U34" s="1" t="s">
        <v>10</v>
      </c>
      <c r="V34" s="100">
        <v>15.956511377473095</v>
      </c>
      <c r="W34" s="1" t="str">
        <f t="shared" si="4"/>
        <v>0</v>
      </c>
    </row>
    <row r="35" spans="2:23">
      <c r="B35" s="104"/>
      <c r="C35" s="7">
        <v>2016</v>
      </c>
      <c r="D35" s="104"/>
      <c r="E35" s="24">
        <v>12530201000000</v>
      </c>
      <c r="F35" s="65">
        <f>E35-E34</f>
        <v>2175194000000</v>
      </c>
      <c r="G35" s="114"/>
      <c r="H35" s="117"/>
      <c r="I35" s="1"/>
      <c r="K35" s="102">
        <v>3</v>
      </c>
      <c r="L35" s="7" t="s">
        <v>47</v>
      </c>
      <c r="M35" s="61" t="s">
        <v>12</v>
      </c>
      <c r="N35" s="37">
        <f>H20</f>
        <v>4.9736631106832236</v>
      </c>
      <c r="O35" s="38">
        <f>H164</f>
        <v>0.47659872019801752</v>
      </c>
      <c r="P35" s="39">
        <f>N35/O35</f>
        <v>10.43574583795937</v>
      </c>
      <c r="Q35" s="42"/>
      <c r="T35" s="1">
        <v>3</v>
      </c>
      <c r="U35" s="1" t="s">
        <v>12</v>
      </c>
      <c r="V35" s="100">
        <v>10.43574583795937</v>
      </c>
      <c r="W35" s="1" t="str">
        <f t="shared" si="4"/>
        <v>0</v>
      </c>
    </row>
    <row r="36" spans="2:23">
      <c r="B36" s="104"/>
      <c r="C36" s="7">
        <v>2017</v>
      </c>
      <c r="D36" s="104"/>
      <c r="E36" s="24">
        <v>12483134000000</v>
      </c>
      <c r="F36" s="65">
        <f>E36-E35</f>
        <v>-47067000000</v>
      </c>
      <c r="G36" s="114"/>
      <c r="H36" s="117"/>
      <c r="I36" s="1"/>
      <c r="K36" s="102">
        <v>4</v>
      </c>
      <c r="L36" s="7" t="s">
        <v>48</v>
      </c>
      <c r="M36" s="61" t="s">
        <v>13</v>
      </c>
      <c r="N36" s="37">
        <f>H27</f>
        <v>-18.605118667652036</v>
      </c>
      <c r="O36" s="38">
        <f>H171</f>
        <v>0.38194494961467923</v>
      </c>
      <c r="P36" s="39">
        <f>N36/O36</f>
        <v>-48.711518993565946</v>
      </c>
      <c r="Q36" s="42"/>
      <c r="T36" s="1">
        <v>4</v>
      </c>
      <c r="U36" s="1" t="s">
        <v>13</v>
      </c>
      <c r="V36" s="100">
        <v>-48.711518993565946</v>
      </c>
      <c r="W36" s="1" t="str">
        <f t="shared" si="4"/>
        <v>1</v>
      </c>
    </row>
    <row r="37" spans="2:23">
      <c r="B37" s="104"/>
      <c r="C37" s="7">
        <v>2018</v>
      </c>
      <c r="D37" s="104"/>
      <c r="E37" s="24">
        <v>13629251000000</v>
      </c>
      <c r="F37" s="65">
        <f>E37-E36</f>
        <v>1146117000000</v>
      </c>
      <c r="G37" s="114"/>
      <c r="H37" s="117"/>
      <c r="I37" s="1"/>
      <c r="K37" s="102">
        <v>5</v>
      </c>
      <c r="L37" s="7" t="s">
        <v>49</v>
      </c>
      <c r="M37" s="61" t="s">
        <v>14</v>
      </c>
      <c r="N37" s="37">
        <f>H34</f>
        <v>-5.3546065504664284</v>
      </c>
      <c r="O37" s="38">
        <f>H178</f>
        <v>4.9288703842416188</v>
      </c>
      <c r="P37" s="39">
        <f>N37/O37</f>
        <v>-1.0863760117502694</v>
      </c>
      <c r="Q37" s="42"/>
      <c r="T37" s="1">
        <v>5</v>
      </c>
      <c r="U37" s="1" t="s">
        <v>14</v>
      </c>
      <c r="V37" s="100">
        <v>-1.0863760117502694</v>
      </c>
      <c r="W37" s="1" t="str">
        <f t="shared" si="4"/>
        <v>1</v>
      </c>
    </row>
    <row r="38" spans="2:23">
      <c r="B38" s="104"/>
      <c r="C38" s="7">
        <v>2019</v>
      </c>
      <c r="D38" s="104"/>
      <c r="E38" s="8">
        <v>13932030000000</v>
      </c>
      <c r="F38" s="65">
        <f t="shared" ref="F38:F40" si="5">E38-E37</f>
        <v>302779000000</v>
      </c>
      <c r="G38" s="114"/>
      <c r="H38" s="117"/>
      <c r="I38" s="1"/>
      <c r="K38" s="102">
        <v>6</v>
      </c>
      <c r="L38" s="7" t="s">
        <v>50</v>
      </c>
      <c r="M38" s="61" t="s">
        <v>15</v>
      </c>
      <c r="N38" s="37">
        <f>H41</f>
        <v>0.76897161171515727</v>
      </c>
      <c r="O38" s="38">
        <f>H185</f>
        <v>0.75057709677271078</v>
      </c>
      <c r="P38" s="39">
        <f>N38/O38</f>
        <v>1.0245071625840145</v>
      </c>
      <c r="Q38" s="42"/>
      <c r="T38" s="1">
        <v>6</v>
      </c>
      <c r="U38" s="1" t="s">
        <v>15</v>
      </c>
      <c r="V38" s="100">
        <v>1.0245071625840145</v>
      </c>
      <c r="W38" s="1" t="str">
        <f t="shared" si="4"/>
        <v>0</v>
      </c>
    </row>
    <row r="39" spans="2:23">
      <c r="B39" s="104"/>
      <c r="C39" s="7">
        <v>2020</v>
      </c>
      <c r="D39" s="104"/>
      <c r="E39" s="8">
        <v>8478305000000</v>
      </c>
      <c r="F39" s="65">
        <f t="shared" si="5"/>
        <v>-5453725000000</v>
      </c>
      <c r="G39" s="114"/>
      <c r="H39" s="117"/>
      <c r="I39" s="1"/>
      <c r="K39" s="102">
        <v>7</v>
      </c>
      <c r="L39" s="7" t="s">
        <v>51</v>
      </c>
      <c r="M39" s="61" t="s">
        <v>16</v>
      </c>
      <c r="N39" s="37">
        <f>H48</f>
        <v>1.0696137008461097</v>
      </c>
      <c r="O39" s="38">
        <f>H192</f>
        <v>0.98784204517570262</v>
      </c>
      <c r="P39" s="39">
        <f>N39/O39</f>
        <v>1.0827780676776748</v>
      </c>
      <c r="Q39" s="42"/>
      <c r="T39" s="1">
        <v>7</v>
      </c>
      <c r="U39" s="1" t="s">
        <v>16</v>
      </c>
      <c r="V39" s="100">
        <v>1.0827780676776748</v>
      </c>
      <c r="W39" s="1" t="str">
        <f t="shared" si="4"/>
        <v>0</v>
      </c>
    </row>
    <row r="40" spans="2:23">
      <c r="B40" s="105"/>
      <c r="C40" s="7">
        <v>2021</v>
      </c>
      <c r="D40" s="105"/>
      <c r="E40" s="8">
        <v>7363668000000</v>
      </c>
      <c r="F40" s="65">
        <f t="shared" si="5"/>
        <v>-1114637000000</v>
      </c>
      <c r="G40" s="115"/>
      <c r="H40" s="118"/>
      <c r="I40" s="1"/>
      <c r="K40" s="102">
        <v>8</v>
      </c>
      <c r="L40" s="7" t="s">
        <v>52</v>
      </c>
      <c r="M40" s="61" t="s">
        <v>17</v>
      </c>
      <c r="N40" s="37">
        <f>H55</f>
        <v>333.7920692009431</v>
      </c>
      <c r="O40" s="38">
        <f>H199</f>
        <v>5.8742872563653776</v>
      </c>
      <c r="P40" s="39">
        <f>N40/O40</f>
        <v>56.822564957007508</v>
      </c>
      <c r="Q40" s="42"/>
      <c r="T40" s="1">
        <v>8</v>
      </c>
      <c r="U40" s="1" t="s">
        <v>17</v>
      </c>
      <c r="V40" s="100">
        <v>56.822564957007508</v>
      </c>
      <c r="W40" s="1" t="str">
        <f t="shared" si="4"/>
        <v>0</v>
      </c>
    </row>
    <row r="41" spans="2:23">
      <c r="B41" s="103">
        <v>6</v>
      </c>
      <c r="C41" s="35">
        <v>2015</v>
      </c>
      <c r="D41" s="103" t="s">
        <v>15</v>
      </c>
      <c r="E41" s="24">
        <v>3025095000000</v>
      </c>
      <c r="F41" s="65">
        <v>0</v>
      </c>
      <c r="G41" s="113">
        <f>AVERAGE(F42:F47)</f>
        <v>917517333333.33337</v>
      </c>
      <c r="H41" s="116">
        <f>N12/G41</f>
        <v>0.76897161171515727</v>
      </c>
      <c r="I41" s="1"/>
      <c r="K41" s="102">
        <v>9</v>
      </c>
      <c r="L41" s="7" t="s">
        <v>53</v>
      </c>
      <c r="M41" s="61" t="s">
        <v>18</v>
      </c>
      <c r="N41" s="37">
        <f>H62</f>
        <v>0.84482350436026121</v>
      </c>
      <c r="O41" s="38">
        <f>H206</f>
        <v>0.68326141101068749</v>
      </c>
      <c r="P41" s="39">
        <f>N41/O41</f>
        <v>1.2364572193687762</v>
      </c>
      <c r="Q41" s="42"/>
      <c r="T41" s="1">
        <v>9</v>
      </c>
      <c r="U41" s="1" t="s">
        <v>18</v>
      </c>
      <c r="V41" s="100">
        <v>1.2364572193687762</v>
      </c>
      <c r="W41" s="1" t="str">
        <f t="shared" si="4"/>
        <v>0</v>
      </c>
    </row>
    <row r="42" spans="2:23">
      <c r="B42" s="104"/>
      <c r="C42" s="7">
        <v>2016</v>
      </c>
      <c r="D42" s="104"/>
      <c r="E42" s="24">
        <v>3635216000000</v>
      </c>
      <c r="F42" s="65">
        <f>E42-E41</f>
        <v>610121000000</v>
      </c>
      <c r="G42" s="114"/>
      <c r="H42" s="117"/>
      <c r="I42" s="1"/>
      <c r="K42" s="102">
        <v>10</v>
      </c>
      <c r="L42" s="7" t="s">
        <v>54</v>
      </c>
      <c r="M42" s="61" t="s">
        <v>19</v>
      </c>
      <c r="N42" s="37">
        <f>H69</f>
        <v>-175.39264344195558</v>
      </c>
      <c r="O42" s="38">
        <f>H213</f>
        <v>22.904581392100692</v>
      </c>
      <c r="P42" s="39">
        <f>N42/O42</f>
        <v>-7.6575354266218909</v>
      </c>
      <c r="Q42" s="42"/>
      <c r="T42" s="1">
        <v>10</v>
      </c>
      <c r="U42" s="1" t="s">
        <v>19</v>
      </c>
      <c r="V42" s="100">
        <v>-7.6575354266218909</v>
      </c>
      <c r="W42" s="1" t="str">
        <f t="shared" si="4"/>
        <v>1</v>
      </c>
    </row>
    <row r="43" spans="2:23">
      <c r="B43" s="104"/>
      <c r="C43" s="7">
        <v>2017</v>
      </c>
      <c r="D43" s="104"/>
      <c r="E43" s="24">
        <v>3531220000000</v>
      </c>
      <c r="F43" s="65">
        <f>E43-E42</f>
        <v>-103996000000</v>
      </c>
      <c r="G43" s="114"/>
      <c r="H43" s="117"/>
      <c r="I43" s="1"/>
      <c r="K43" s="102">
        <v>11</v>
      </c>
      <c r="L43" s="7" t="s">
        <v>55</v>
      </c>
      <c r="M43" s="61" t="s">
        <v>20</v>
      </c>
      <c r="N43" s="37">
        <f>H76</f>
        <v>19.009074493321993</v>
      </c>
      <c r="O43" s="38">
        <f>H227</f>
        <v>0.75404548512788372</v>
      </c>
      <c r="P43" s="39">
        <f>N43/O43</f>
        <v>25.209453366195959</v>
      </c>
      <c r="Q43" s="42"/>
      <c r="T43" s="1">
        <v>11</v>
      </c>
      <c r="U43" s="1" t="s">
        <v>20</v>
      </c>
      <c r="V43" s="100">
        <v>25.209453366195959</v>
      </c>
      <c r="W43" s="1" t="str">
        <f t="shared" si="4"/>
        <v>0</v>
      </c>
    </row>
    <row r="44" spans="2:23">
      <c r="B44" s="104"/>
      <c r="C44" s="7">
        <v>2018</v>
      </c>
      <c r="D44" s="104"/>
      <c r="E44" s="24">
        <v>5206867000000</v>
      </c>
      <c r="F44" s="65">
        <f>E44-E43</f>
        <v>1675647000000</v>
      </c>
      <c r="G44" s="114"/>
      <c r="H44" s="117"/>
      <c r="I44" s="1"/>
      <c r="K44" s="102">
        <v>12</v>
      </c>
      <c r="L44" s="7" t="s">
        <v>56</v>
      </c>
      <c r="M44" s="61" t="s">
        <v>21</v>
      </c>
      <c r="N44" s="37">
        <f>H83</f>
        <v>79.037595395446985</v>
      </c>
      <c r="O44" s="38">
        <f>H227</f>
        <v>0.75404548512788372</v>
      </c>
      <c r="P44" s="39">
        <f>N44/O44</f>
        <v>104.81807391505363</v>
      </c>
      <c r="Q44" s="42"/>
      <c r="T44" s="1">
        <v>12</v>
      </c>
      <c r="U44" s="1" t="s">
        <v>21</v>
      </c>
      <c r="V44" s="100">
        <v>104.81807391505363</v>
      </c>
      <c r="W44" s="1" t="str">
        <f t="shared" si="4"/>
        <v>0</v>
      </c>
    </row>
    <row r="45" spans="2:23">
      <c r="B45" s="104"/>
      <c r="C45" s="7">
        <v>2019</v>
      </c>
      <c r="D45" s="104"/>
      <c r="E45" s="8">
        <v>5736489000000</v>
      </c>
      <c r="F45" s="65">
        <f t="shared" ref="F45:F47" si="6">E45-E44</f>
        <v>529622000000</v>
      </c>
      <c r="G45" s="114"/>
      <c r="H45" s="117"/>
      <c r="I45" s="1"/>
      <c r="K45" s="102">
        <v>13</v>
      </c>
      <c r="L45" s="7" t="s">
        <v>57</v>
      </c>
      <c r="M45" s="61" t="s">
        <v>22</v>
      </c>
      <c r="N45" s="37">
        <f>H90</f>
        <v>-10.935766637517714</v>
      </c>
      <c r="O45" s="38">
        <f>H234</f>
        <v>9.6786577513925938</v>
      </c>
      <c r="P45" s="39">
        <f>N45/O45</f>
        <v>-1.1298846305361137</v>
      </c>
      <c r="Q45" s="42"/>
      <c r="T45" s="1">
        <v>13</v>
      </c>
      <c r="U45" s="1" t="s">
        <v>22</v>
      </c>
      <c r="V45" s="100">
        <v>-1.1298846305361101</v>
      </c>
      <c r="W45" s="1" t="str">
        <f t="shared" si="4"/>
        <v>1</v>
      </c>
    </row>
    <row r="46" spans="2:23">
      <c r="B46" s="104"/>
      <c r="C46" s="7">
        <v>2020</v>
      </c>
      <c r="D46" s="104"/>
      <c r="E46" s="8">
        <v>7421643000000</v>
      </c>
      <c r="F46" s="65">
        <f t="shared" si="6"/>
        <v>1685154000000</v>
      </c>
      <c r="G46" s="114"/>
      <c r="H46" s="117"/>
      <c r="I46" s="1"/>
      <c r="K46" s="102">
        <v>14</v>
      </c>
      <c r="L46" s="7" t="s">
        <v>58</v>
      </c>
      <c r="M46" s="61" t="s">
        <v>23</v>
      </c>
      <c r="N46" s="37">
        <f>H97</f>
        <v>2.6246151544130258</v>
      </c>
      <c r="O46" s="38">
        <f>H241</f>
        <v>1.4010345376955073</v>
      </c>
      <c r="P46" s="39">
        <f>N46/O46</f>
        <v>1.8733407948173255</v>
      </c>
      <c r="Q46" s="42"/>
      <c r="T46" s="1">
        <v>14</v>
      </c>
      <c r="U46" s="1" t="s">
        <v>23</v>
      </c>
      <c r="V46" s="100">
        <v>1.8733407948173255</v>
      </c>
      <c r="W46" s="1" t="str">
        <f t="shared" si="4"/>
        <v>0</v>
      </c>
    </row>
    <row r="47" spans="2:23">
      <c r="B47" s="105"/>
      <c r="C47" s="7">
        <v>2021</v>
      </c>
      <c r="D47" s="105"/>
      <c r="E47" s="8">
        <v>8530199000000</v>
      </c>
      <c r="F47" s="65">
        <f t="shared" si="6"/>
        <v>1108556000000</v>
      </c>
      <c r="G47" s="115"/>
      <c r="H47" s="118"/>
      <c r="I47" s="1"/>
      <c r="K47" s="102">
        <v>15</v>
      </c>
      <c r="L47" s="7" t="s">
        <v>59</v>
      </c>
      <c r="M47" s="61" t="s">
        <v>24</v>
      </c>
      <c r="N47" s="37">
        <f>H104</f>
        <v>0.78320616752209482</v>
      </c>
      <c r="O47" s="38">
        <f>H248</f>
        <v>0.73945029175121602</v>
      </c>
      <c r="P47" s="39">
        <f>N47/O47</f>
        <v>1.0591735188409395</v>
      </c>
      <c r="Q47" s="42"/>
      <c r="T47" s="1">
        <v>15</v>
      </c>
      <c r="U47" s="1" t="s">
        <v>24</v>
      </c>
      <c r="V47" s="100">
        <v>1.0591735188409395</v>
      </c>
      <c r="W47" s="1" t="str">
        <f t="shared" si="4"/>
        <v>0</v>
      </c>
    </row>
    <row r="48" spans="2:23">
      <c r="B48" s="103">
        <v>7</v>
      </c>
      <c r="C48" s="35">
        <v>2015</v>
      </c>
      <c r="D48" s="103" t="s">
        <v>16</v>
      </c>
      <c r="E48" s="24">
        <v>4867347000000</v>
      </c>
      <c r="F48" s="65">
        <v>0</v>
      </c>
      <c r="G48" s="113">
        <f>AVERAGE(F49:F54)</f>
        <v>1210012000000</v>
      </c>
      <c r="H48" s="116">
        <f>N13/G48</f>
        <v>1.0696137008461097</v>
      </c>
      <c r="I48" s="1"/>
      <c r="K48" s="102">
        <v>16</v>
      </c>
      <c r="L48" s="7" t="s">
        <v>60</v>
      </c>
      <c r="M48" s="61" t="s">
        <v>25</v>
      </c>
      <c r="N48" s="37">
        <f>H111</f>
        <v>5.1546599618810012</v>
      </c>
      <c r="O48" s="38">
        <f>H255</f>
        <v>0.89942111381402035</v>
      </c>
      <c r="P48" s="39">
        <f>N48/O48</f>
        <v>5.7310862317013234</v>
      </c>
      <c r="Q48" s="42"/>
      <c r="T48" s="1">
        <v>16</v>
      </c>
      <c r="U48" s="1" t="s">
        <v>25</v>
      </c>
      <c r="V48" s="100">
        <v>5.7310862317013234</v>
      </c>
      <c r="W48" s="1" t="str">
        <f t="shared" si="4"/>
        <v>0</v>
      </c>
    </row>
    <row r="49" spans="2:23">
      <c r="B49" s="104"/>
      <c r="C49" s="7">
        <v>2016</v>
      </c>
      <c r="D49" s="104"/>
      <c r="E49" s="24">
        <v>4984305000000</v>
      </c>
      <c r="F49" s="65">
        <f>E49-E48</f>
        <v>116958000000</v>
      </c>
      <c r="G49" s="114"/>
      <c r="H49" s="117"/>
      <c r="I49" s="1"/>
      <c r="K49" s="102">
        <v>17</v>
      </c>
      <c r="L49" s="7" t="s">
        <v>61</v>
      </c>
      <c r="M49" s="61" t="s">
        <v>26</v>
      </c>
      <c r="N49" s="37">
        <f>H118</f>
        <v>1.7511816003475642</v>
      </c>
      <c r="O49" s="38">
        <f>H262</f>
        <v>0.74027318912593365</v>
      </c>
      <c r="P49" s="39">
        <f>N49/O49</f>
        <v>2.3655883072237769</v>
      </c>
      <c r="Q49" s="42"/>
      <c r="T49" s="1">
        <v>17</v>
      </c>
      <c r="U49" s="1" t="s">
        <v>26</v>
      </c>
      <c r="V49" s="100">
        <v>2.3655883072237769</v>
      </c>
      <c r="W49" s="1" t="str">
        <f t="shared" si="4"/>
        <v>0</v>
      </c>
    </row>
    <row r="50" spans="2:23">
      <c r="B50" s="104"/>
      <c r="C50" s="7">
        <v>2017</v>
      </c>
      <c r="D50" s="104"/>
      <c r="E50" s="24">
        <v>5039068000000</v>
      </c>
      <c r="F50" s="65">
        <f>E50-E49</f>
        <v>54763000000</v>
      </c>
      <c r="G50" s="114"/>
      <c r="H50" s="117"/>
      <c r="I50" s="1"/>
      <c r="K50" s="102">
        <v>18</v>
      </c>
      <c r="L50" s="7" t="s">
        <v>62</v>
      </c>
      <c r="M50" s="61" t="s">
        <v>27</v>
      </c>
      <c r="N50" s="37">
        <f>H125</f>
        <v>1.0089549982208399</v>
      </c>
      <c r="O50" s="38">
        <f>H269</f>
        <v>1.0375797113689973</v>
      </c>
      <c r="P50" s="39">
        <f>N50/O50</f>
        <v>0.97241203462778825</v>
      </c>
      <c r="Q50" s="42"/>
      <c r="T50" s="1">
        <v>18</v>
      </c>
      <c r="U50" s="1" t="s">
        <v>27</v>
      </c>
      <c r="V50" s="100">
        <v>0.97241203462778825</v>
      </c>
      <c r="W50" s="1" t="str">
        <f t="shared" si="4"/>
        <v>1</v>
      </c>
    </row>
    <row r="51" spans="2:23">
      <c r="B51" s="104"/>
      <c r="C51" s="7">
        <v>2018</v>
      </c>
      <c r="D51" s="104"/>
      <c r="E51" s="24">
        <v>6350788000000</v>
      </c>
      <c r="F51" s="65">
        <f>E51-E50</f>
        <v>1311720000000</v>
      </c>
      <c r="G51" s="114"/>
      <c r="H51" s="117"/>
      <c r="I51" s="1"/>
      <c r="K51" s="102">
        <v>19</v>
      </c>
      <c r="L51" s="7" t="s">
        <v>63</v>
      </c>
      <c r="M51" s="61" t="s">
        <v>28</v>
      </c>
      <c r="N51" s="37">
        <f>H132</f>
        <v>-67.021023530250218</v>
      </c>
      <c r="O51" s="38">
        <f>H276</f>
        <v>4.4564616772289298</v>
      </c>
      <c r="P51" s="39">
        <f>N51/O51</f>
        <v>-15.039066502626032</v>
      </c>
      <c r="Q51" s="42"/>
      <c r="T51" s="1">
        <v>19</v>
      </c>
      <c r="U51" s="1" t="s">
        <v>28</v>
      </c>
      <c r="V51" s="100">
        <v>-15.039066502626032</v>
      </c>
      <c r="W51" s="1" t="str">
        <f t="shared" si="4"/>
        <v>1</v>
      </c>
    </row>
    <row r="52" spans="2:23">
      <c r="B52" s="104"/>
      <c r="C52" s="7">
        <v>2019</v>
      </c>
      <c r="D52" s="104"/>
      <c r="E52" s="8">
        <v>6588662000000</v>
      </c>
      <c r="F52" s="65">
        <f t="shared" ref="F52:F54" si="7">E52-E51</f>
        <v>237874000000</v>
      </c>
      <c r="G52" s="114"/>
      <c r="H52" s="117"/>
      <c r="I52" s="1"/>
      <c r="K52" s="102">
        <v>20</v>
      </c>
      <c r="L52" s="7" t="s">
        <v>64</v>
      </c>
      <c r="M52" s="61" t="s">
        <v>29</v>
      </c>
      <c r="N52" s="37">
        <f>H139</f>
        <v>9.871661827531236</v>
      </c>
      <c r="O52" s="38">
        <f>H283</f>
        <v>1.4686599092849442</v>
      </c>
      <c r="P52" s="39">
        <f>N52/O52</f>
        <v>6.7215437455070965</v>
      </c>
      <c r="Q52" s="42"/>
      <c r="T52" s="1">
        <v>20</v>
      </c>
      <c r="U52" s="1" t="s">
        <v>29</v>
      </c>
      <c r="V52" s="100">
        <v>6.7215437455070965</v>
      </c>
      <c r="W52" s="1" t="str">
        <f t="shared" si="4"/>
        <v>0</v>
      </c>
    </row>
    <row r="53" spans="2:23">
      <c r="B53" s="104"/>
      <c r="C53" s="7">
        <v>2020</v>
      </c>
      <c r="D53" s="104"/>
      <c r="E53" s="8">
        <v>9241113000000</v>
      </c>
      <c r="F53" s="65">
        <f t="shared" si="7"/>
        <v>2652451000000</v>
      </c>
      <c r="G53" s="114"/>
      <c r="H53" s="117"/>
      <c r="I53" s="1"/>
      <c r="Q53" s="1"/>
    </row>
    <row r="54" spans="2:23">
      <c r="B54" s="105"/>
      <c r="C54" s="7">
        <v>2021</v>
      </c>
      <c r="D54" s="105"/>
      <c r="E54" s="8">
        <v>12127419000000</v>
      </c>
      <c r="F54" s="65">
        <f t="shared" si="7"/>
        <v>2886306000000</v>
      </c>
      <c r="G54" s="115"/>
      <c r="H54" s="118"/>
      <c r="I54" s="1"/>
      <c r="Q54" s="1"/>
    </row>
    <row r="55" spans="2:23">
      <c r="B55" s="103">
        <v>8</v>
      </c>
      <c r="C55" s="35">
        <v>2015</v>
      </c>
      <c r="D55" s="103" t="s">
        <v>17</v>
      </c>
      <c r="E55" s="24">
        <v>117826292023</v>
      </c>
      <c r="F55" s="65">
        <v>0</v>
      </c>
      <c r="G55" s="113">
        <f>AVERAGE(F56:F61)</f>
        <v>762552871.16666663</v>
      </c>
      <c r="H55" s="116">
        <f>N14/G55</f>
        <v>333.7920692009431</v>
      </c>
      <c r="I55" s="1"/>
      <c r="Q55" s="1"/>
    </row>
    <row r="56" spans="2:23">
      <c r="B56" s="104"/>
      <c r="C56" s="7">
        <v>2016</v>
      </c>
      <c r="D56" s="104"/>
      <c r="E56" s="24">
        <v>207150366829</v>
      </c>
      <c r="F56" s="65">
        <f>E56-E55</f>
        <v>89324074806</v>
      </c>
      <c r="G56" s="114"/>
      <c r="H56" s="117"/>
      <c r="I56" s="1"/>
      <c r="Q56" s="1"/>
    </row>
    <row r="57" spans="2:23">
      <c r="B57" s="104"/>
      <c r="C57" s="7">
        <v>2017</v>
      </c>
      <c r="D57" s="104"/>
      <c r="E57" s="24">
        <v>121129837575</v>
      </c>
      <c r="F57" s="65">
        <f>E57-E56</f>
        <v>-86020529254</v>
      </c>
      <c r="G57" s="114"/>
      <c r="H57" s="117"/>
      <c r="I57" s="1"/>
      <c r="O57" s="99"/>
    </row>
    <row r="58" spans="2:23">
      <c r="B58" s="104"/>
      <c r="C58" s="7">
        <v>2018</v>
      </c>
      <c r="D58" s="104"/>
      <c r="E58" s="24">
        <v>179025676787</v>
      </c>
      <c r="F58" s="65">
        <f>E58-E57</f>
        <v>57895839212</v>
      </c>
      <c r="G58" s="114"/>
      <c r="H58" s="117"/>
      <c r="I58" s="1"/>
    </row>
    <row r="59" spans="2:23">
      <c r="B59" s="104"/>
      <c r="C59" s="7">
        <v>2019</v>
      </c>
      <c r="D59" s="104"/>
      <c r="E59" s="22">
        <v>534040428097</v>
      </c>
      <c r="F59" s="65">
        <f t="shared" ref="F59:F61" si="8">E59-E58</f>
        <v>355014751310</v>
      </c>
      <c r="G59" s="114"/>
      <c r="H59" s="117"/>
      <c r="I59" s="1"/>
    </row>
    <row r="60" spans="2:23">
      <c r="B60" s="104"/>
      <c r="C60" s="7">
        <v>2020</v>
      </c>
      <c r="D60" s="104"/>
      <c r="E60" s="22">
        <v>110904948290</v>
      </c>
      <c r="F60" s="65">
        <f t="shared" si="8"/>
        <v>-423135479807</v>
      </c>
      <c r="G60" s="114"/>
      <c r="H60" s="117"/>
      <c r="I60" s="1"/>
    </row>
    <row r="61" spans="2:23">
      <c r="B61" s="105"/>
      <c r="C61" s="7">
        <v>2021</v>
      </c>
      <c r="D61" s="105"/>
      <c r="E61" s="22">
        <v>122401609250</v>
      </c>
      <c r="F61" s="65">
        <f t="shared" si="8"/>
        <v>11496660960</v>
      </c>
      <c r="G61" s="115"/>
      <c r="H61" s="118"/>
      <c r="I61" s="1"/>
    </row>
    <row r="62" spans="2:23">
      <c r="B62" s="103">
        <v>9</v>
      </c>
      <c r="C62" s="35">
        <v>2015</v>
      </c>
      <c r="D62" s="103" t="s">
        <v>18</v>
      </c>
      <c r="E62" s="24">
        <v>2083402901121</v>
      </c>
      <c r="F62" s="65">
        <v>0</v>
      </c>
      <c r="G62" s="113">
        <f>AVERAGE(F63:F68)</f>
        <v>187516068882</v>
      </c>
      <c r="H62" s="116">
        <f>N15/G62</f>
        <v>0.84482350436026121</v>
      </c>
      <c r="I62" s="1"/>
    </row>
    <row r="63" spans="2:23">
      <c r="B63" s="104"/>
      <c r="C63" s="7">
        <v>2016</v>
      </c>
      <c r="D63" s="104"/>
      <c r="E63" s="24">
        <v>2353923940687</v>
      </c>
      <c r="F63" s="65">
        <f>E63-E62</f>
        <v>270521039566</v>
      </c>
      <c r="G63" s="114"/>
      <c r="H63" s="117"/>
      <c r="I63" s="1"/>
    </row>
    <row r="64" spans="2:23">
      <c r="B64" s="104"/>
      <c r="C64" s="7">
        <v>2017</v>
      </c>
      <c r="D64" s="104"/>
      <c r="E64" s="24">
        <v>2442945312378</v>
      </c>
      <c r="F64" s="65">
        <f>E64-E63</f>
        <v>89021371691</v>
      </c>
      <c r="G64" s="114"/>
      <c r="H64" s="117"/>
      <c r="I64" s="1"/>
    </row>
    <row r="65" spans="2:9">
      <c r="B65" s="104"/>
      <c r="C65" s="7">
        <v>2018</v>
      </c>
      <c r="D65" s="104"/>
      <c r="E65" s="24">
        <v>2552706945624</v>
      </c>
      <c r="F65" s="65">
        <f>E65-E64</f>
        <v>109761633246</v>
      </c>
      <c r="G65" s="114"/>
      <c r="H65" s="117"/>
      <c r="I65" s="1"/>
    </row>
    <row r="66" spans="2:9">
      <c r="B66" s="104"/>
      <c r="C66" s="7">
        <v>2019</v>
      </c>
      <c r="D66" s="104"/>
      <c r="E66" s="8">
        <v>2513242403090</v>
      </c>
      <c r="F66" s="65">
        <f t="shared" ref="F66:F68" si="9">E66-E65</f>
        <v>-39464542534</v>
      </c>
      <c r="G66" s="114"/>
      <c r="H66" s="117"/>
      <c r="I66" s="1"/>
    </row>
    <row r="67" spans="2:9">
      <c r="B67" s="104"/>
      <c r="C67" s="7">
        <v>2020</v>
      </c>
      <c r="D67" s="104"/>
      <c r="E67" s="8">
        <v>2865987119268</v>
      </c>
      <c r="F67" s="65">
        <f t="shared" si="9"/>
        <v>352744716178</v>
      </c>
      <c r="G67" s="114"/>
      <c r="H67" s="117"/>
      <c r="I67" s="1"/>
    </row>
    <row r="68" spans="2:9">
      <c r="B68" s="105"/>
      <c r="C68" s="7">
        <v>2021</v>
      </c>
      <c r="D68" s="105"/>
      <c r="E68" s="8">
        <v>3208499314413</v>
      </c>
      <c r="F68" s="65">
        <f t="shared" si="9"/>
        <v>342512195145</v>
      </c>
      <c r="G68" s="115"/>
      <c r="H68" s="118"/>
      <c r="I68" s="1"/>
    </row>
    <row r="69" spans="2:9">
      <c r="B69" s="103">
        <v>10</v>
      </c>
      <c r="C69" s="35">
        <v>2015</v>
      </c>
      <c r="D69" s="103" t="s">
        <v>19</v>
      </c>
      <c r="E69" s="24">
        <v>148818963000</v>
      </c>
      <c r="F69" s="65">
        <v>0</v>
      </c>
      <c r="G69" s="113">
        <f>AVERAGE(F70:F75)</f>
        <v>-3800366666.6666665</v>
      </c>
      <c r="H69" s="116">
        <f>N16/G69</f>
        <v>-175.39264344195558</v>
      </c>
      <c r="I69" s="1"/>
    </row>
    <row r="70" spans="2:9">
      <c r="B70" s="104"/>
      <c r="C70" s="7">
        <v>2016</v>
      </c>
      <c r="D70" s="104"/>
      <c r="E70" s="24">
        <v>153929187000</v>
      </c>
      <c r="F70" s="65">
        <f>E70-E69</f>
        <v>5110224000</v>
      </c>
      <c r="G70" s="114"/>
      <c r="H70" s="117"/>
      <c r="I70" s="1"/>
    </row>
    <row r="71" spans="2:9">
      <c r="B71" s="104"/>
      <c r="C71" s="7">
        <v>2017</v>
      </c>
      <c r="D71" s="104"/>
      <c r="E71" s="24">
        <v>155964972000</v>
      </c>
      <c r="F71" s="65">
        <f>E71-E70</f>
        <v>2035785000</v>
      </c>
      <c r="G71" s="114"/>
      <c r="H71" s="117"/>
      <c r="I71" s="1"/>
    </row>
    <row r="72" spans="2:9">
      <c r="B72" s="104"/>
      <c r="C72" s="7">
        <v>2018</v>
      </c>
      <c r="D72" s="104"/>
      <c r="E72" s="24">
        <v>1168442960000</v>
      </c>
      <c r="F72" s="65">
        <f>E72-E71</f>
        <v>1012477988000</v>
      </c>
      <c r="G72" s="114"/>
      <c r="H72" s="117"/>
      <c r="I72" s="1"/>
    </row>
    <row r="73" spans="2:9">
      <c r="B73" s="104"/>
      <c r="C73" s="7">
        <v>2019</v>
      </c>
      <c r="D73" s="104"/>
      <c r="E73" s="8">
        <v>75731257000</v>
      </c>
      <c r="F73" s="65">
        <f t="shared" ref="F73:F75" si="10">E73-E72</f>
        <v>-1092711703000</v>
      </c>
      <c r="G73" s="114"/>
      <c r="H73" s="117"/>
      <c r="I73" s="1"/>
    </row>
    <row r="74" spans="2:9">
      <c r="B74" s="104"/>
      <c r="C74" s="7">
        <v>2020</v>
      </c>
      <c r="D74" s="104"/>
      <c r="E74" s="8">
        <v>76911367000</v>
      </c>
      <c r="F74" s="65">
        <f t="shared" si="10"/>
        <v>1180110000</v>
      </c>
      <c r="G74" s="114"/>
      <c r="H74" s="117"/>
      <c r="I74" s="1"/>
    </row>
    <row r="75" spans="2:9">
      <c r="B75" s="105"/>
      <c r="C75" s="7">
        <v>2021</v>
      </c>
      <c r="D75" s="105"/>
      <c r="E75" s="8">
        <v>126016763000</v>
      </c>
      <c r="F75" s="65">
        <f t="shared" si="10"/>
        <v>49105396000</v>
      </c>
      <c r="G75" s="115"/>
      <c r="H75" s="118"/>
      <c r="I75" s="1"/>
    </row>
    <row r="76" spans="2:9">
      <c r="B76" s="103">
        <v>11</v>
      </c>
      <c r="C76" s="35">
        <v>2015</v>
      </c>
      <c r="D76" s="103" t="s">
        <v>20</v>
      </c>
      <c r="E76" s="24">
        <v>503624000000</v>
      </c>
      <c r="F76" s="65">
        <v>0</v>
      </c>
      <c r="G76" s="113">
        <f>AVERAGE(F77:F82)</f>
        <v>27173333333.333332</v>
      </c>
      <c r="H76" s="116">
        <f>N17/G76</f>
        <v>19.009074493321993</v>
      </c>
      <c r="I76" s="1"/>
    </row>
    <row r="77" spans="2:9">
      <c r="B77" s="104"/>
      <c r="C77" s="7">
        <v>2016</v>
      </c>
      <c r="D77" s="104"/>
      <c r="E77" s="24">
        <v>979530000000</v>
      </c>
      <c r="F77" s="65">
        <f>E77-E76</f>
        <v>475906000000</v>
      </c>
      <c r="G77" s="114"/>
      <c r="H77" s="117"/>
      <c r="I77" s="1"/>
    </row>
    <row r="78" spans="2:9">
      <c r="B78" s="104"/>
      <c r="C78" s="7">
        <v>2017</v>
      </c>
      <c r="D78" s="104"/>
      <c r="E78" s="24">
        <v>1320897000000</v>
      </c>
      <c r="F78" s="65">
        <f>E78-E77</f>
        <v>341367000000</v>
      </c>
      <c r="G78" s="114"/>
      <c r="H78" s="117"/>
      <c r="I78" s="1"/>
    </row>
    <row r="79" spans="2:9">
      <c r="B79" s="104"/>
      <c r="C79" s="7">
        <v>2018</v>
      </c>
      <c r="D79" s="104"/>
      <c r="E79" s="24">
        <v>1228041000000</v>
      </c>
      <c r="F79" s="65">
        <f>E79-E78</f>
        <v>-92856000000</v>
      </c>
      <c r="G79" s="114"/>
      <c r="H79" s="117"/>
      <c r="I79" s="1"/>
    </row>
    <row r="80" spans="2:9">
      <c r="B80" s="104"/>
      <c r="C80" s="7">
        <v>2019</v>
      </c>
      <c r="D80" s="104"/>
      <c r="E80" s="8">
        <v>1207074000000</v>
      </c>
      <c r="F80" s="65">
        <f t="shared" ref="F80:F82" si="11">E80-E79</f>
        <v>-20967000000</v>
      </c>
      <c r="G80" s="114"/>
      <c r="H80" s="117"/>
      <c r="I80" s="1"/>
    </row>
    <row r="81" spans="2:9">
      <c r="B81" s="104"/>
      <c r="C81" s="7">
        <v>2020</v>
      </c>
      <c r="D81" s="104"/>
      <c r="E81" s="8">
        <v>288642000000</v>
      </c>
      <c r="F81" s="65">
        <f t="shared" si="11"/>
        <v>-918432000000</v>
      </c>
      <c r="G81" s="114"/>
      <c r="H81" s="117"/>
      <c r="I81" s="1"/>
    </row>
    <row r="82" spans="2:9">
      <c r="B82" s="105"/>
      <c r="C82" s="7">
        <v>2021</v>
      </c>
      <c r="D82" s="105"/>
      <c r="E82" s="8">
        <v>666664000000</v>
      </c>
      <c r="F82" s="65">
        <f t="shared" si="11"/>
        <v>378022000000</v>
      </c>
      <c r="G82" s="115"/>
      <c r="H82" s="118"/>
      <c r="I82" s="1"/>
    </row>
    <row r="83" spans="2:9">
      <c r="B83" s="103">
        <v>12</v>
      </c>
      <c r="C83" s="35">
        <v>2015</v>
      </c>
      <c r="D83" s="103" t="s">
        <v>21</v>
      </c>
      <c r="E83" s="24">
        <v>1266519320600</v>
      </c>
      <c r="F83" s="65">
        <v>0</v>
      </c>
      <c r="G83" s="113">
        <f>AVERAGE(F84:F89)</f>
        <v>4800901879.5</v>
      </c>
      <c r="H83" s="116">
        <f>N18/G83</f>
        <v>79.037595395446985</v>
      </c>
      <c r="I83" s="1"/>
    </row>
    <row r="84" spans="2:9">
      <c r="B84" s="104"/>
      <c r="C84" s="7">
        <v>2016</v>
      </c>
      <c r="D84" s="104"/>
      <c r="E84" s="24">
        <v>1345716806578</v>
      </c>
      <c r="F84" s="65">
        <f>E84-E83</f>
        <v>79197485978</v>
      </c>
      <c r="G84" s="114"/>
      <c r="H84" s="117"/>
      <c r="I84" s="1"/>
    </row>
    <row r="85" spans="2:9">
      <c r="B85" s="104"/>
      <c r="C85" s="7">
        <v>2017</v>
      </c>
      <c r="D85" s="104"/>
      <c r="E85" s="24">
        <v>1570140423232</v>
      </c>
      <c r="F85" s="65">
        <f>E85-E84</f>
        <v>224423616654</v>
      </c>
      <c r="G85" s="114"/>
      <c r="H85" s="117"/>
      <c r="I85" s="1"/>
    </row>
    <row r="86" spans="2:9">
      <c r="B86" s="104"/>
      <c r="C86" s="7">
        <v>2018</v>
      </c>
      <c r="D86" s="104"/>
      <c r="E86" s="24">
        <v>1804748133197</v>
      </c>
      <c r="F86" s="65">
        <f>E86-E85</f>
        <v>234607709965</v>
      </c>
      <c r="G86" s="114"/>
      <c r="H86" s="117"/>
      <c r="I86" s="1"/>
    </row>
    <row r="87" spans="2:9">
      <c r="B87" s="104"/>
      <c r="C87" s="7">
        <v>2019</v>
      </c>
      <c r="D87" s="104"/>
      <c r="E87" s="8">
        <v>2020050505649</v>
      </c>
      <c r="F87" s="65">
        <f t="shared" ref="F87:F89" si="12">E87-E86</f>
        <v>215302372452</v>
      </c>
      <c r="G87" s="114"/>
      <c r="H87" s="117"/>
      <c r="I87" s="1"/>
    </row>
    <row r="88" spans="2:9">
      <c r="B88" s="104"/>
      <c r="C88" s="7">
        <v>2020</v>
      </c>
      <c r="D88" s="104"/>
      <c r="E88" s="8">
        <v>2044604013957</v>
      </c>
      <c r="F88" s="65">
        <f t="shared" si="12"/>
        <v>24553508308</v>
      </c>
      <c r="G88" s="114"/>
      <c r="H88" s="117"/>
      <c r="I88" s="1"/>
    </row>
    <row r="89" spans="2:9">
      <c r="B89" s="105"/>
      <c r="C89" s="7">
        <v>2021</v>
      </c>
      <c r="D89" s="105"/>
      <c r="E89" s="8">
        <v>1295324731877</v>
      </c>
      <c r="F89" s="65">
        <f t="shared" si="12"/>
        <v>-749279282080</v>
      </c>
      <c r="G89" s="115"/>
      <c r="H89" s="118"/>
      <c r="I89" s="1"/>
    </row>
    <row r="90" spans="2:9">
      <c r="B90" s="103">
        <v>13</v>
      </c>
      <c r="C90" s="35">
        <v>2015</v>
      </c>
      <c r="D90" s="103" t="s">
        <v>22</v>
      </c>
      <c r="E90" s="24">
        <v>64474297000</v>
      </c>
      <c r="F90" s="65">
        <v>0</v>
      </c>
      <c r="G90" s="113">
        <f>AVERAGE(F91:F96)</f>
        <v>-7529309333.333333</v>
      </c>
      <c r="H90" s="116">
        <f>N19/G90</f>
        <v>-10.935766637517714</v>
      </c>
      <c r="I90" s="1"/>
    </row>
    <row r="91" spans="2:9">
      <c r="B91" s="104"/>
      <c r="C91" s="7">
        <v>2016</v>
      </c>
      <c r="D91" s="104"/>
      <c r="E91" s="24">
        <v>203178122000</v>
      </c>
      <c r="F91" s="65">
        <f>E91-E90</f>
        <v>138703825000</v>
      </c>
      <c r="G91" s="114"/>
      <c r="H91" s="117"/>
      <c r="I91" s="1"/>
    </row>
    <row r="92" spans="2:9">
      <c r="B92" s="104"/>
      <c r="C92" s="7">
        <v>2017</v>
      </c>
      <c r="D92" s="104"/>
      <c r="E92" s="24">
        <v>122406753000</v>
      </c>
      <c r="F92" s="65">
        <f>E92-E91</f>
        <v>-80771369000</v>
      </c>
      <c r="G92" s="114"/>
      <c r="H92" s="117"/>
      <c r="I92" s="1"/>
    </row>
    <row r="93" spans="2:9">
      <c r="B93" s="104"/>
      <c r="C93" s="7">
        <v>2018</v>
      </c>
      <c r="D93" s="104"/>
      <c r="E93" s="24">
        <v>155846275000</v>
      </c>
      <c r="F93" s="65">
        <f>E93-E92</f>
        <v>33439522000</v>
      </c>
      <c r="G93" s="114"/>
      <c r="H93" s="117"/>
      <c r="I93" s="1"/>
    </row>
    <row r="94" spans="2:9">
      <c r="B94" s="104"/>
      <c r="C94" s="7">
        <v>2019</v>
      </c>
      <c r="D94" s="104"/>
      <c r="E94" s="8">
        <v>124527864000</v>
      </c>
      <c r="F94" s="65">
        <f t="shared" ref="F94:F96" si="13">E94-E93</f>
        <v>-31318411000</v>
      </c>
      <c r="G94" s="114"/>
      <c r="H94" s="117"/>
      <c r="I94" s="1"/>
    </row>
    <row r="95" spans="2:9">
      <c r="B95" s="104"/>
      <c r="C95" s="7">
        <v>2020</v>
      </c>
      <c r="D95" s="104"/>
      <c r="E95" s="8">
        <v>51418242000</v>
      </c>
      <c r="F95" s="65">
        <f t="shared" si="13"/>
        <v>-73109622000</v>
      </c>
      <c r="G95" s="114"/>
      <c r="H95" s="117"/>
      <c r="I95" s="1"/>
    </row>
    <row r="96" spans="2:9">
      <c r="B96" s="105"/>
      <c r="C96" s="7">
        <v>2021</v>
      </c>
      <c r="D96" s="105"/>
      <c r="E96" s="8">
        <v>19298441000</v>
      </c>
      <c r="F96" s="65">
        <f t="shared" si="13"/>
        <v>-32119801000</v>
      </c>
      <c r="G96" s="115"/>
      <c r="H96" s="118"/>
      <c r="I96" s="1"/>
    </row>
    <row r="97" spans="2:9">
      <c r="B97" s="103">
        <v>14</v>
      </c>
      <c r="C97" s="35">
        <v>2015</v>
      </c>
      <c r="D97" s="103" t="s">
        <v>23</v>
      </c>
      <c r="E97" s="24">
        <v>103710727440</v>
      </c>
      <c r="F97" s="65">
        <v>0</v>
      </c>
      <c r="G97" s="113">
        <f>AVERAGE(F98:F103)</f>
        <v>31385402692.666668</v>
      </c>
      <c r="H97" s="116">
        <f>N20/G97</f>
        <v>2.6246151544130258</v>
      </c>
      <c r="I97" s="1"/>
    </row>
    <row r="98" spans="2:9">
      <c r="B98" s="104"/>
      <c r="C98" s="7">
        <v>2016</v>
      </c>
      <c r="D98" s="104"/>
      <c r="E98" s="24">
        <v>163392353864</v>
      </c>
      <c r="F98" s="65">
        <f>E98-E97</f>
        <v>59681626424</v>
      </c>
      <c r="G98" s="114"/>
      <c r="H98" s="117"/>
      <c r="I98" s="1"/>
    </row>
    <row r="99" spans="2:9">
      <c r="B99" s="104"/>
      <c r="C99" s="7">
        <v>2017</v>
      </c>
      <c r="D99" s="104"/>
      <c r="E99" s="24">
        <v>124467558054</v>
      </c>
      <c r="F99" s="65">
        <f>E99-E98</f>
        <v>-38924795810</v>
      </c>
      <c r="G99" s="114"/>
      <c r="H99" s="117"/>
      <c r="I99" s="1"/>
    </row>
    <row r="100" spans="2:9">
      <c r="B100" s="104"/>
      <c r="C100" s="7">
        <v>2018</v>
      </c>
      <c r="D100" s="104"/>
      <c r="E100" s="24">
        <v>136301090897</v>
      </c>
      <c r="F100" s="65">
        <f>E100-E99</f>
        <v>11833532843</v>
      </c>
      <c r="G100" s="114"/>
      <c r="H100" s="117"/>
      <c r="I100" s="1"/>
    </row>
    <row r="101" spans="2:9">
      <c r="B101" s="104"/>
      <c r="C101" s="7">
        <v>2019</v>
      </c>
      <c r="D101" s="104"/>
      <c r="E101" s="8">
        <v>221853474024</v>
      </c>
      <c r="F101" s="65">
        <f t="shared" ref="F101:F103" si="14">E101-E100</f>
        <v>85552383127</v>
      </c>
      <c r="G101" s="114"/>
      <c r="H101" s="117"/>
      <c r="I101" s="1"/>
    </row>
    <row r="102" spans="2:9">
      <c r="B102" s="104"/>
      <c r="C102" s="7">
        <v>2020</v>
      </c>
      <c r="D102" s="104"/>
      <c r="E102" s="8">
        <v>145493328513</v>
      </c>
      <c r="F102" s="65">
        <f t="shared" si="14"/>
        <v>-76360145511</v>
      </c>
      <c r="G102" s="114"/>
      <c r="H102" s="117"/>
      <c r="I102" s="1"/>
    </row>
    <row r="103" spans="2:9">
      <c r="B103" s="105"/>
      <c r="C103" s="7">
        <v>2021</v>
      </c>
      <c r="D103" s="105"/>
      <c r="E103" s="8">
        <v>292023143596</v>
      </c>
      <c r="F103" s="65">
        <f t="shared" si="14"/>
        <v>146529815083</v>
      </c>
      <c r="G103" s="115"/>
      <c r="H103" s="118"/>
      <c r="I103" s="1"/>
    </row>
    <row r="104" spans="2:9">
      <c r="B104" s="103">
        <v>15</v>
      </c>
      <c r="C104" s="35">
        <v>2015</v>
      </c>
      <c r="D104" s="106" t="s">
        <v>24</v>
      </c>
      <c r="E104" s="24">
        <v>437898000000</v>
      </c>
      <c r="F104" s="65">
        <v>0</v>
      </c>
      <c r="G104" s="119">
        <f>AVERAGE(F105:F110)</f>
        <v>138394166666.66666</v>
      </c>
      <c r="H104" s="116">
        <f>N21/G104</f>
        <v>0.78320616752209482</v>
      </c>
      <c r="I104" s="1"/>
    </row>
    <row r="105" spans="2:9">
      <c r="B105" s="104"/>
      <c r="C105" s="7">
        <v>2016</v>
      </c>
      <c r="D105" s="106"/>
      <c r="E105" s="24">
        <v>471722000000</v>
      </c>
      <c r="F105" s="65">
        <f>E105-E104</f>
        <v>33824000000</v>
      </c>
      <c r="G105" s="119"/>
      <c r="H105" s="117"/>
      <c r="I105" s="1"/>
    </row>
    <row r="106" spans="2:9">
      <c r="B106" s="104"/>
      <c r="C106" s="7">
        <v>2017</v>
      </c>
      <c r="D106" s="106"/>
      <c r="E106" s="24">
        <v>522719000000</v>
      </c>
      <c r="F106" s="65">
        <f>E106-E105</f>
        <v>50997000000</v>
      </c>
      <c r="G106" s="119"/>
      <c r="H106" s="117"/>
      <c r="I106" s="1"/>
    </row>
    <row r="107" spans="2:9">
      <c r="B107" s="104"/>
      <c r="C107" s="7">
        <v>2018</v>
      </c>
      <c r="D107" s="106"/>
      <c r="E107" s="24">
        <v>660668000000</v>
      </c>
      <c r="F107" s="65">
        <f>E107-E106</f>
        <v>137949000000</v>
      </c>
      <c r="G107" s="119"/>
      <c r="H107" s="117"/>
      <c r="I107" s="1"/>
    </row>
    <row r="108" spans="2:9">
      <c r="B108" s="104"/>
      <c r="C108" s="7">
        <v>2019</v>
      </c>
      <c r="D108" s="106"/>
      <c r="E108" s="8">
        <v>802121000000</v>
      </c>
      <c r="F108" s="65">
        <f t="shared" ref="F108:F110" si="15">E108-E107</f>
        <v>141453000000</v>
      </c>
      <c r="G108" s="119"/>
      <c r="H108" s="117"/>
      <c r="I108" s="1"/>
    </row>
    <row r="109" spans="2:9">
      <c r="B109" s="104"/>
      <c r="C109" s="7">
        <v>2020</v>
      </c>
      <c r="D109" s="106"/>
      <c r="E109" s="8">
        <v>929757000000</v>
      </c>
      <c r="F109" s="65">
        <f t="shared" si="15"/>
        <v>127636000000</v>
      </c>
      <c r="G109" s="119"/>
      <c r="H109" s="117"/>
      <c r="I109" s="1"/>
    </row>
    <row r="110" spans="2:9">
      <c r="B110" s="105"/>
      <c r="C110" s="7">
        <v>2021</v>
      </c>
      <c r="D110" s="106"/>
      <c r="E110" s="8">
        <v>1268263000000</v>
      </c>
      <c r="F110" s="65">
        <f t="shared" si="15"/>
        <v>338506000000</v>
      </c>
      <c r="G110" s="119"/>
      <c r="H110" s="118"/>
      <c r="I110" s="1"/>
    </row>
    <row r="111" spans="2:9">
      <c r="B111" s="103">
        <v>16</v>
      </c>
      <c r="C111" s="35">
        <v>2015</v>
      </c>
      <c r="D111" s="103" t="s">
        <v>25</v>
      </c>
      <c r="E111" s="24">
        <v>18202605538</v>
      </c>
      <c r="F111" s="65">
        <v>0</v>
      </c>
      <c r="G111" s="113">
        <f>AVERAGE(F112:F117)</f>
        <v>21000841618.833332</v>
      </c>
      <c r="H111" s="116">
        <f>N22/G111</f>
        <v>5.1546599618810012</v>
      </c>
      <c r="I111" s="1"/>
    </row>
    <row r="112" spans="2:9">
      <c r="B112" s="104"/>
      <c r="C112" s="7">
        <v>2016</v>
      </c>
      <c r="D112" s="104"/>
      <c r="E112" s="24">
        <v>169180507911</v>
      </c>
      <c r="F112" s="65">
        <f>E112-E111</f>
        <v>150977902373</v>
      </c>
      <c r="G112" s="114"/>
      <c r="H112" s="117"/>
      <c r="I112" s="1"/>
    </row>
    <row r="113" spans="2:9">
      <c r="B113" s="104"/>
      <c r="C113" s="7">
        <v>2017</v>
      </c>
      <c r="D113" s="104"/>
      <c r="E113" s="24">
        <v>14526810606</v>
      </c>
      <c r="F113" s="65">
        <f>E113-E112</f>
        <v>-154653697305</v>
      </c>
      <c r="G113" s="114"/>
      <c r="H113" s="117"/>
      <c r="I113" s="1"/>
    </row>
    <row r="114" spans="2:9">
      <c r="B114" s="104"/>
      <c r="C114" s="7">
        <v>2018</v>
      </c>
      <c r="D114" s="104"/>
      <c r="E114" s="24">
        <v>36017897922</v>
      </c>
      <c r="F114" s="65">
        <f>E114-E113</f>
        <v>21491087316</v>
      </c>
      <c r="G114" s="114"/>
      <c r="H114" s="117"/>
      <c r="I114" s="1"/>
    </row>
    <row r="115" spans="2:9">
      <c r="B115" s="104"/>
      <c r="C115" s="7">
        <v>2019</v>
      </c>
      <c r="D115" s="104"/>
      <c r="E115" s="8">
        <v>1797311116</v>
      </c>
      <c r="F115" s="65">
        <f t="shared" ref="F115:F117" si="16">E115-E114</f>
        <v>-34220586806</v>
      </c>
      <c r="G115" s="114"/>
      <c r="H115" s="117"/>
      <c r="I115" s="1"/>
    </row>
    <row r="116" spans="2:9">
      <c r="B116" s="104"/>
      <c r="C116" s="7">
        <v>2020</v>
      </c>
      <c r="D116" s="104"/>
      <c r="E116" s="8">
        <v>35897619511</v>
      </c>
      <c r="F116" s="65">
        <f t="shared" si="16"/>
        <v>34100308395</v>
      </c>
      <c r="G116" s="114"/>
      <c r="H116" s="117"/>
      <c r="I116" s="1"/>
    </row>
    <row r="117" spans="2:9">
      <c r="B117" s="105"/>
      <c r="C117" s="7">
        <v>2021</v>
      </c>
      <c r="D117" s="105"/>
      <c r="E117" s="8">
        <v>144207655251</v>
      </c>
      <c r="F117" s="65">
        <f t="shared" si="16"/>
        <v>108310035740</v>
      </c>
      <c r="G117" s="115"/>
      <c r="H117" s="118"/>
      <c r="I117" s="1"/>
    </row>
    <row r="118" spans="2:9">
      <c r="B118" s="103">
        <v>17</v>
      </c>
      <c r="C118" s="35">
        <v>2015</v>
      </c>
      <c r="D118" s="103" t="s">
        <v>26</v>
      </c>
      <c r="E118" s="24">
        <v>481461169669</v>
      </c>
      <c r="F118" s="65">
        <v>0</v>
      </c>
      <c r="G118" s="113">
        <f>AVERAGE(F119:F124)</f>
        <v>65541446506.333336</v>
      </c>
      <c r="H118" s="116">
        <f>N23/G118</f>
        <v>1.7511816003475642</v>
      </c>
      <c r="I118" s="1"/>
    </row>
    <row r="119" spans="2:9">
      <c r="B119" s="104"/>
      <c r="C119" s="7">
        <v>2016</v>
      </c>
      <c r="D119" s="104"/>
      <c r="E119" s="24">
        <v>526651718634</v>
      </c>
      <c r="F119" s="65">
        <f>E119-E118</f>
        <v>45190548965</v>
      </c>
      <c r="G119" s="114"/>
      <c r="H119" s="117"/>
      <c r="I119" s="1"/>
    </row>
    <row r="120" spans="2:9">
      <c r="B120" s="104"/>
      <c r="C120" s="7">
        <v>2017</v>
      </c>
      <c r="D120" s="104"/>
      <c r="E120" s="24">
        <v>461697432471</v>
      </c>
      <c r="F120" s="65">
        <f>E120-E119</f>
        <v>-64954286163</v>
      </c>
      <c r="G120" s="114"/>
      <c r="H120" s="117"/>
      <c r="I120" s="1"/>
    </row>
    <row r="121" spans="2:9">
      <c r="B121" s="104"/>
      <c r="C121" s="7">
        <v>2018</v>
      </c>
      <c r="D121" s="104"/>
      <c r="E121" s="24">
        <v>553039101876</v>
      </c>
      <c r="F121" s="65">
        <f>E121-E120</f>
        <v>91341669405</v>
      </c>
      <c r="G121" s="114"/>
      <c r="H121" s="117"/>
      <c r="I121" s="1"/>
    </row>
    <row r="122" spans="2:9">
      <c r="B122" s="104"/>
      <c r="C122" s="7">
        <v>2019</v>
      </c>
      <c r="D122" s="104"/>
      <c r="E122" s="8">
        <v>568499070298</v>
      </c>
      <c r="F122" s="65">
        <f t="shared" ref="F122:F124" si="17">E122-E121</f>
        <v>15459968422</v>
      </c>
      <c r="G122" s="114"/>
      <c r="H122" s="117"/>
      <c r="I122" s="1"/>
    </row>
    <row r="123" spans="2:9">
      <c r="B123" s="104"/>
      <c r="C123" s="7">
        <v>2020</v>
      </c>
      <c r="D123" s="104"/>
      <c r="E123" s="8">
        <v>843904265909</v>
      </c>
      <c r="F123" s="65">
        <f t="shared" si="17"/>
        <v>275405195611</v>
      </c>
      <c r="G123" s="114"/>
      <c r="H123" s="117"/>
      <c r="I123" s="1"/>
    </row>
    <row r="124" spans="2:9">
      <c r="B124" s="105"/>
      <c r="C124" s="7">
        <v>2021</v>
      </c>
      <c r="D124" s="105"/>
      <c r="E124" s="8">
        <v>874709848707</v>
      </c>
      <c r="F124" s="65">
        <f t="shared" si="17"/>
        <v>30805582798</v>
      </c>
      <c r="G124" s="115"/>
      <c r="H124" s="118"/>
      <c r="I124" s="1"/>
    </row>
    <row r="125" spans="2:9">
      <c r="B125" s="103">
        <v>18</v>
      </c>
      <c r="C125" s="35">
        <v>2015</v>
      </c>
      <c r="D125" s="103" t="s">
        <v>27</v>
      </c>
      <c r="E125" s="24">
        <v>524199537504</v>
      </c>
      <c r="F125" s="65">
        <v>0</v>
      </c>
      <c r="G125" s="113">
        <f>AVERAGE(F126:F131)</f>
        <v>121166577082.66667</v>
      </c>
      <c r="H125" s="116">
        <f>N24/G125</f>
        <v>1.0089549982208399</v>
      </c>
      <c r="I125" s="1"/>
    </row>
    <row r="126" spans="2:9">
      <c r="B126" s="104"/>
      <c r="C126" s="7">
        <v>2016</v>
      </c>
      <c r="D126" s="104"/>
      <c r="E126" s="24">
        <v>699894687972</v>
      </c>
      <c r="F126" s="65">
        <f>E126-E125</f>
        <v>175695150468</v>
      </c>
      <c r="G126" s="114"/>
      <c r="H126" s="117"/>
      <c r="I126" s="1"/>
    </row>
    <row r="127" spans="2:9">
      <c r="B127" s="104"/>
      <c r="C127" s="7">
        <v>2017</v>
      </c>
      <c r="D127" s="104"/>
      <c r="E127" s="24">
        <v>701364000000</v>
      </c>
      <c r="F127" s="65">
        <f>E127-E126</f>
        <v>1469312028</v>
      </c>
      <c r="G127" s="114"/>
      <c r="H127" s="117"/>
      <c r="I127" s="1"/>
    </row>
    <row r="128" spans="2:9">
      <c r="B128" s="104"/>
      <c r="C128" s="7">
        <v>2018</v>
      </c>
      <c r="D128" s="104"/>
      <c r="E128" s="24">
        <v>702345000000</v>
      </c>
      <c r="F128" s="65">
        <f>E128-E127</f>
        <v>981000000</v>
      </c>
      <c r="G128" s="114"/>
      <c r="H128" s="117"/>
      <c r="I128" s="1"/>
    </row>
    <row r="129" spans="2:11">
      <c r="B129" s="104"/>
      <c r="C129" s="7">
        <v>2019</v>
      </c>
      <c r="D129" s="104"/>
      <c r="E129" s="8">
        <v>1030191000000</v>
      </c>
      <c r="F129" s="65">
        <f t="shared" ref="F129:F131" si="18">E129-E128</f>
        <v>327846000000</v>
      </c>
      <c r="G129" s="114"/>
      <c r="H129" s="117"/>
      <c r="I129" s="1"/>
    </row>
    <row r="130" spans="2:11">
      <c r="B130" s="104"/>
      <c r="C130" s="7">
        <v>2020</v>
      </c>
      <c r="D130" s="104"/>
      <c r="E130" s="8">
        <v>1136327000000</v>
      </c>
      <c r="F130" s="65">
        <f t="shared" si="18"/>
        <v>106136000000</v>
      </c>
      <c r="G130" s="114"/>
      <c r="H130" s="117"/>
      <c r="I130" s="1"/>
    </row>
    <row r="131" spans="2:11">
      <c r="B131" s="105"/>
      <c r="C131" s="7">
        <v>2021</v>
      </c>
      <c r="D131" s="105"/>
      <c r="E131" s="8">
        <v>1251199000000</v>
      </c>
      <c r="F131" s="65">
        <f t="shared" si="18"/>
        <v>114872000000</v>
      </c>
      <c r="G131" s="115"/>
      <c r="H131" s="118"/>
      <c r="I131" s="1"/>
    </row>
    <row r="132" spans="2:11">
      <c r="B132" s="103">
        <v>19</v>
      </c>
      <c r="C132" s="35">
        <v>2015</v>
      </c>
      <c r="D132" s="103" t="s">
        <v>28</v>
      </c>
      <c r="E132" s="24">
        <v>5864386000000</v>
      </c>
      <c r="F132" s="65">
        <v>0</v>
      </c>
      <c r="G132" s="113">
        <f>AVERAGE(F133:F138)</f>
        <v>-24597500000</v>
      </c>
      <c r="H132" s="116">
        <f>N25/G132</f>
        <v>-67.021023530250218</v>
      </c>
      <c r="I132" s="1"/>
    </row>
    <row r="133" spans="2:11">
      <c r="B133" s="104"/>
      <c r="C133" s="7">
        <v>2016</v>
      </c>
      <c r="D133" s="104"/>
      <c r="E133" s="24">
        <v>5957507000000</v>
      </c>
      <c r="F133" s="65">
        <f>E133-E132</f>
        <v>93121000000</v>
      </c>
      <c r="G133" s="114"/>
      <c r="H133" s="117"/>
      <c r="I133" s="1"/>
    </row>
    <row r="134" spans="2:11">
      <c r="B134" s="104"/>
      <c r="C134" s="7">
        <v>2017</v>
      </c>
      <c r="D134" s="104"/>
      <c r="E134" s="24">
        <v>7107230000000</v>
      </c>
      <c r="F134" s="65">
        <f>E134-E133</f>
        <v>1149723000000</v>
      </c>
      <c r="G134" s="114"/>
      <c r="H134" s="117"/>
      <c r="I134" s="1"/>
    </row>
    <row r="135" spans="2:11">
      <c r="B135" s="104"/>
      <c r="C135" s="7">
        <v>2018</v>
      </c>
      <c r="D135" s="104"/>
      <c r="E135" s="24">
        <v>9386195000000</v>
      </c>
      <c r="F135" s="65">
        <f>E135-E134</f>
        <v>2278965000000</v>
      </c>
      <c r="G135" s="114"/>
      <c r="H135" s="117"/>
      <c r="I135" s="1"/>
    </row>
    <row r="136" spans="2:11">
      <c r="B136" s="104"/>
      <c r="C136" s="7">
        <v>2019</v>
      </c>
      <c r="D136" s="104"/>
      <c r="E136" s="8">
        <v>7090157000000</v>
      </c>
      <c r="F136" s="65">
        <f t="shared" ref="F136:F138" si="19">E136-E135</f>
        <v>-2296038000000</v>
      </c>
      <c r="G136" s="114"/>
      <c r="H136" s="117"/>
      <c r="I136" s="1"/>
    </row>
    <row r="137" spans="2:11">
      <c r="B137" s="104"/>
      <c r="C137" s="7">
        <v>2020</v>
      </c>
      <c r="D137" s="104"/>
      <c r="E137" s="8">
        <v>7056606000000</v>
      </c>
      <c r="F137" s="65">
        <f t="shared" si="19"/>
        <v>-33551000000</v>
      </c>
      <c r="G137" s="114"/>
      <c r="H137" s="117"/>
      <c r="I137" s="1"/>
      <c r="K137" s="103" t="s">
        <v>9</v>
      </c>
    </row>
    <row r="138" spans="2:11">
      <c r="B138" s="105"/>
      <c r="C138" s="7">
        <v>2021</v>
      </c>
      <c r="D138" s="105"/>
      <c r="E138" s="8">
        <v>5716801000000</v>
      </c>
      <c r="F138" s="65">
        <f t="shared" si="19"/>
        <v>-1339805000000</v>
      </c>
      <c r="G138" s="115"/>
      <c r="H138" s="118"/>
      <c r="I138" s="1"/>
      <c r="K138" s="104"/>
    </row>
    <row r="139" spans="2:11">
      <c r="B139" s="103">
        <v>20</v>
      </c>
      <c r="C139" s="35">
        <v>2015</v>
      </c>
      <c r="D139" s="103" t="s">
        <v>29</v>
      </c>
      <c r="E139" s="24">
        <v>125706275922</v>
      </c>
      <c r="F139" s="65">
        <v>0</v>
      </c>
      <c r="G139" s="113">
        <f>AVERAGE(F140:F145)</f>
        <v>8322479370.666667</v>
      </c>
      <c r="H139" s="116">
        <f>N26/G139</f>
        <v>9.871661827531236</v>
      </c>
      <c r="I139" s="1"/>
      <c r="K139" s="104"/>
    </row>
    <row r="140" spans="2:11">
      <c r="B140" s="104"/>
      <c r="C140" s="7">
        <v>2016</v>
      </c>
      <c r="D140" s="104"/>
      <c r="E140" s="24">
        <v>99950660578</v>
      </c>
      <c r="F140" s="65">
        <f>E140-E139</f>
        <v>-25755615344</v>
      </c>
      <c r="G140" s="114"/>
      <c r="H140" s="117"/>
      <c r="I140" s="1"/>
      <c r="K140" s="104"/>
    </row>
    <row r="141" spans="2:11">
      <c r="B141" s="104"/>
      <c r="C141" s="7">
        <v>2017</v>
      </c>
      <c r="D141" s="104"/>
      <c r="E141" s="24">
        <v>119591392031</v>
      </c>
      <c r="F141" s="65">
        <f>E141-E140</f>
        <v>19640731453</v>
      </c>
      <c r="G141" s="114"/>
      <c r="H141" s="117"/>
      <c r="I141" s="1"/>
      <c r="K141" s="104"/>
    </row>
    <row r="142" spans="2:11">
      <c r="B142" s="104"/>
      <c r="C142" s="7">
        <v>2018</v>
      </c>
      <c r="D142" s="104"/>
      <c r="E142" s="24">
        <v>157145441554</v>
      </c>
      <c r="F142" s="65">
        <f>E142-E141</f>
        <v>37554049523</v>
      </c>
      <c r="G142" s="114"/>
      <c r="H142" s="117"/>
      <c r="I142" s="1"/>
      <c r="K142" s="104"/>
    </row>
    <row r="143" spans="2:11">
      <c r="B143" s="104"/>
      <c r="C143" s="7">
        <v>2019</v>
      </c>
      <c r="D143" s="104"/>
      <c r="E143" s="8">
        <v>33195826162</v>
      </c>
      <c r="F143" s="65">
        <f t="shared" ref="F143:F145" si="20">E143-E142</f>
        <v>-123949615392</v>
      </c>
      <c r="G143" s="114"/>
      <c r="H143" s="117"/>
      <c r="I143" s="1"/>
      <c r="K143" s="105"/>
    </row>
    <row r="144" spans="2:11">
      <c r="B144" s="104"/>
      <c r="C144" s="7">
        <v>2020</v>
      </c>
      <c r="D144" s="104"/>
      <c r="E144" s="8">
        <v>160077904492</v>
      </c>
      <c r="F144" s="65">
        <f t="shared" si="20"/>
        <v>126882078330</v>
      </c>
      <c r="G144" s="114"/>
      <c r="H144" s="117"/>
      <c r="I144" s="1"/>
      <c r="K144" s="103" t="s">
        <v>11</v>
      </c>
    </row>
    <row r="145" spans="2:11">
      <c r="B145" s="105"/>
      <c r="C145" s="7">
        <v>2021</v>
      </c>
      <c r="D145" s="105"/>
      <c r="E145" s="8">
        <v>175641152146</v>
      </c>
      <c r="F145" s="65">
        <f t="shared" si="20"/>
        <v>15563247654</v>
      </c>
      <c r="G145" s="115"/>
      <c r="H145" s="118"/>
      <c r="I145" s="1"/>
      <c r="K145" s="104"/>
    </row>
    <row r="146" spans="2:11">
      <c r="D146" s="1"/>
      <c r="G146" s="27"/>
      <c r="H146" s="43"/>
      <c r="I146" s="1"/>
      <c r="K146" s="104"/>
    </row>
    <row r="147" spans="2:11">
      <c r="D147" s="1"/>
      <c r="G147" s="27"/>
      <c r="H147" s="43"/>
      <c r="I147" s="1"/>
      <c r="K147" s="104"/>
    </row>
    <row r="148" spans="2:11">
      <c r="D148" s="1"/>
      <c r="G148" s="27"/>
      <c r="H148" s="43"/>
      <c r="I148" s="1"/>
      <c r="K148" s="104"/>
    </row>
    <row r="149" spans="2:11">
      <c r="B149" s="63" t="s">
        <v>2</v>
      </c>
      <c r="C149" s="63" t="s">
        <v>4</v>
      </c>
      <c r="D149" s="64" t="s">
        <v>3</v>
      </c>
      <c r="E149" s="32" t="s">
        <v>44</v>
      </c>
      <c r="F149" s="33" t="s">
        <v>68</v>
      </c>
      <c r="G149" s="33" t="s">
        <v>69</v>
      </c>
      <c r="H149" s="34" t="s">
        <v>65</v>
      </c>
      <c r="I149" s="1"/>
      <c r="K149" s="104"/>
    </row>
    <row r="150" spans="2:11">
      <c r="B150" s="103">
        <v>1</v>
      </c>
      <c r="C150" s="35">
        <v>2015</v>
      </c>
      <c r="D150" s="103" t="s">
        <v>9</v>
      </c>
      <c r="E150" s="24">
        <v>3485733830354</v>
      </c>
      <c r="F150" s="65">
        <v>0</v>
      </c>
      <c r="G150" s="113">
        <f>AVERAGE(F151:F156)</f>
        <v>312284450003.33331</v>
      </c>
      <c r="H150" s="116">
        <f>O7/G150</f>
        <v>2.7638484503083358</v>
      </c>
      <c r="I150" s="1"/>
      <c r="K150" s="105"/>
    </row>
    <row r="151" spans="2:11">
      <c r="B151" s="104"/>
      <c r="C151" s="7">
        <v>2016</v>
      </c>
      <c r="D151" s="104"/>
      <c r="E151" s="24">
        <v>4115541761173</v>
      </c>
      <c r="F151" s="65">
        <f>E151-E150</f>
        <v>629807930819</v>
      </c>
      <c r="G151" s="114"/>
      <c r="H151" s="117"/>
      <c r="I151" s="1"/>
      <c r="K151" s="103" t="s">
        <v>12</v>
      </c>
    </row>
    <row r="152" spans="2:11">
      <c r="B152" s="104"/>
      <c r="C152" s="7">
        <v>2017</v>
      </c>
      <c r="D152" s="104"/>
      <c r="E152" s="24">
        <v>4257738486908</v>
      </c>
      <c r="F152" s="65">
        <f>E152-E151</f>
        <v>142196725735</v>
      </c>
      <c r="G152" s="114"/>
      <c r="H152" s="117"/>
      <c r="I152" s="1"/>
      <c r="K152" s="104"/>
    </row>
    <row r="153" spans="2:11">
      <c r="B153" s="104"/>
      <c r="C153" s="7">
        <v>2018</v>
      </c>
      <c r="D153" s="104"/>
      <c r="E153" s="24">
        <v>3629327583572</v>
      </c>
      <c r="F153" s="65">
        <f>E153-E152</f>
        <v>-628410903336</v>
      </c>
      <c r="G153" s="114"/>
      <c r="H153" s="117"/>
      <c r="I153" s="1"/>
      <c r="K153" s="104"/>
    </row>
    <row r="154" spans="2:11">
      <c r="B154" s="104"/>
      <c r="C154" s="7">
        <v>2019</v>
      </c>
      <c r="D154" s="104"/>
      <c r="E154" s="59">
        <v>3120937098980</v>
      </c>
      <c r="F154" s="65">
        <f t="shared" ref="F154:F156" si="21">E154-E153</f>
        <v>-508390484592</v>
      </c>
      <c r="G154" s="114"/>
      <c r="H154" s="117"/>
      <c r="I154" s="1"/>
      <c r="K154" s="104"/>
    </row>
    <row r="155" spans="2:11">
      <c r="B155" s="104"/>
      <c r="C155" s="7">
        <v>2020</v>
      </c>
      <c r="D155" s="104"/>
      <c r="E155" s="59">
        <v>3634297273749</v>
      </c>
      <c r="F155" s="65">
        <f t="shared" si="21"/>
        <v>513360174769</v>
      </c>
      <c r="G155" s="114"/>
      <c r="H155" s="117"/>
      <c r="I155" s="1"/>
      <c r="K155" s="104"/>
    </row>
    <row r="156" spans="2:11">
      <c r="B156" s="105"/>
      <c r="C156" s="7">
        <v>2021</v>
      </c>
      <c r="D156" s="105"/>
      <c r="E156" s="59">
        <v>5359440530374</v>
      </c>
      <c r="F156" s="65">
        <f t="shared" si="21"/>
        <v>1725143256625</v>
      </c>
      <c r="G156" s="115"/>
      <c r="H156" s="118"/>
      <c r="I156" s="1"/>
      <c r="K156" s="104"/>
    </row>
    <row r="157" spans="2:11">
      <c r="B157" s="103">
        <v>2</v>
      </c>
      <c r="C157" s="35">
        <v>2015</v>
      </c>
      <c r="D157" s="103" t="s">
        <v>11</v>
      </c>
      <c r="E157" s="24">
        <v>669506819000</v>
      </c>
      <c r="F157" s="65">
        <v>0</v>
      </c>
      <c r="G157" s="113">
        <f>AVERAGE(F158:F163)</f>
        <v>1949827666.6666667</v>
      </c>
      <c r="H157" s="116">
        <f>O8/G157</f>
        <v>81.372331193419441</v>
      </c>
      <c r="I157" s="1"/>
      <c r="K157" s="105"/>
    </row>
    <row r="158" spans="2:11">
      <c r="B158" s="104"/>
      <c r="C158" s="7">
        <v>2016</v>
      </c>
      <c r="D158" s="104"/>
      <c r="E158" s="24">
        <v>774968268000</v>
      </c>
      <c r="F158" s="65">
        <f>E158-E157</f>
        <v>105461449000</v>
      </c>
      <c r="G158" s="114"/>
      <c r="H158" s="117"/>
      <c r="I158" s="1"/>
      <c r="K158" s="103" t="s">
        <v>13</v>
      </c>
    </row>
    <row r="159" spans="2:11">
      <c r="B159" s="104"/>
      <c r="C159" s="7">
        <v>2017</v>
      </c>
      <c r="D159" s="104"/>
      <c r="E159" s="24">
        <v>777308328000</v>
      </c>
      <c r="F159" s="65">
        <f>E159-E158</f>
        <v>2340060000</v>
      </c>
      <c r="G159" s="114"/>
      <c r="H159" s="117"/>
      <c r="I159" s="1"/>
      <c r="K159" s="104"/>
    </row>
    <row r="160" spans="2:11">
      <c r="B160" s="104"/>
      <c r="C160" s="7">
        <v>2018</v>
      </c>
      <c r="D160" s="104"/>
      <c r="E160" s="24">
        <v>893006350000</v>
      </c>
      <c r="F160" s="65">
        <f>E160-E159</f>
        <v>115698022000</v>
      </c>
      <c r="G160" s="114"/>
      <c r="H160" s="117"/>
      <c r="I160" s="1"/>
      <c r="K160" s="104"/>
    </row>
    <row r="161" spans="2:11">
      <c r="B161" s="104"/>
      <c r="C161" s="7">
        <v>2019</v>
      </c>
      <c r="D161" s="104"/>
      <c r="E161" s="59">
        <v>827136727000</v>
      </c>
      <c r="F161" s="65">
        <f t="shared" ref="F161:F163" si="22">E161-E160</f>
        <v>-65869623000</v>
      </c>
      <c r="G161" s="114"/>
      <c r="H161" s="117"/>
      <c r="I161" s="1"/>
      <c r="K161" s="104"/>
    </row>
    <row r="162" spans="2:11">
      <c r="B162" s="104"/>
      <c r="C162" s="7">
        <v>2020</v>
      </c>
      <c r="D162" s="104"/>
      <c r="E162" s="24">
        <v>546336411000</v>
      </c>
      <c r="F162" s="65">
        <f t="shared" si="22"/>
        <v>-280800316000</v>
      </c>
      <c r="G162" s="114"/>
      <c r="H162" s="117"/>
      <c r="I162" s="1"/>
      <c r="K162" s="104"/>
    </row>
    <row r="163" spans="2:11">
      <c r="B163" s="105"/>
      <c r="C163" s="7">
        <v>2021</v>
      </c>
      <c r="D163" s="105"/>
      <c r="E163" s="59">
        <v>681205785000</v>
      </c>
      <c r="F163" s="65">
        <f t="shared" si="22"/>
        <v>134869374000</v>
      </c>
      <c r="G163" s="115"/>
      <c r="H163" s="118"/>
      <c r="I163" s="1"/>
      <c r="K163" s="104"/>
    </row>
    <row r="164" spans="2:11">
      <c r="B164" s="103">
        <v>3</v>
      </c>
      <c r="C164" s="35">
        <v>2015</v>
      </c>
      <c r="D164" s="103" t="s">
        <v>12</v>
      </c>
      <c r="E164" s="24">
        <v>1306096136000</v>
      </c>
      <c r="F164" s="65">
        <v>0</v>
      </c>
      <c r="G164" s="113">
        <f>AVERAGE(F165:F170)</f>
        <v>99132911000</v>
      </c>
      <c r="H164" s="116">
        <f>O9/G164</f>
        <v>0.47659872019801752</v>
      </c>
      <c r="I164" s="1"/>
      <c r="K164" s="105"/>
    </row>
    <row r="165" spans="2:11">
      <c r="B165" s="104"/>
      <c r="C165" s="7">
        <v>2016</v>
      </c>
      <c r="D165" s="104"/>
      <c r="E165" s="24">
        <v>1451356680000</v>
      </c>
      <c r="F165" s="65">
        <f>E165-E164</f>
        <v>145260544000</v>
      </c>
      <c r="G165" s="114"/>
      <c r="H165" s="117"/>
      <c r="I165" s="1"/>
      <c r="K165" s="103" t="s">
        <v>14</v>
      </c>
    </row>
    <row r="166" spans="2:11">
      <c r="B166" s="104"/>
      <c r="C166" s="7">
        <v>2017</v>
      </c>
      <c r="D166" s="104"/>
      <c r="E166" s="24">
        <v>1575647308000</v>
      </c>
      <c r="F166" s="65">
        <f>E166-E165</f>
        <v>124290628000</v>
      </c>
      <c r="G166" s="114"/>
      <c r="H166" s="117"/>
      <c r="I166" s="1"/>
      <c r="K166" s="104"/>
    </row>
    <row r="167" spans="2:11">
      <c r="B167" s="104"/>
      <c r="C167" s="7">
        <v>2018</v>
      </c>
      <c r="D167" s="104"/>
      <c r="E167" s="24">
        <v>1699657296433</v>
      </c>
      <c r="F167" s="65">
        <f>E167-E166</f>
        <v>124009988433</v>
      </c>
      <c r="G167" s="114"/>
      <c r="H167" s="117"/>
      <c r="I167" s="1"/>
      <c r="K167" s="104"/>
    </row>
    <row r="168" spans="2:11">
      <c r="B168" s="104"/>
      <c r="C168" s="7">
        <v>2019</v>
      </c>
      <c r="D168" s="104"/>
      <c r="E168" s="8">
        <v>1813020278000</v>
      </c>
      <c r="F168" s="65">
        <f t="shared" ref="F168:F170" si="23">E168-E167</f>
        <v>113362981567</v>
      </c>
      <c r="G168" s="114"/>
      <c r="H168" s="117"/>
      <c r="I168" s="1"/>
      <c r="K168" s="104"/>
    </row>
    <row r="169" spans="2:11">
      <c r="B169" s="104"/>
      <c r="C169" s="7">
        <v>2020</v>
      </c>
      <c r="D169" s="104"/>
      <c r="E169" s="8">
        <v>1829699557000</v>
      </c>
      <c r="F169" s="65">
        <f t="shared" si="23"/>
        <v>16679279000</v>
      </c>
      <c r="G169" s="114"/>
      <c r="H169" s="117"/>
      <c r="I169" s="1"/>
      <c r="K169" s="104"/>
    </row>
    <row r="170" spans="2:11">
      <c r="B170" s="105"/>
      <c r="C170" s="7">
        <v>2021</v>
      </c>
      <c r="D170" s="105"/>
      <c r="E170" s="60">
        <v>1900893602000</v>
      </c>
      <c r="F170" s="65">
        <f t="shared" si="23"/>
        <v>71194045000</v>
      </c>
      <c r="G170" s="115"/>
      <c r="H170" s="118"/>
      <c r="I170" s="1"/>
      <c r="K170" s="104"/>
    </row>
    <row r="171" spans="2:11">
      <c r="B171" s="103">
        <v>4</v>
      </c>
      <c r="C171" s="35">
        <v>2015</v>
      </c>
      <c r="D171" s="103" t="s">
        <v>13</v>
      </c>
      <c r="E171" s="24">
        <v>70365573000000</v>
      </c>
      <c r="F171" s="65">
        <v>0</v>
      </c>
      <c r="G171" s="113">
        <f>AVERAGE(F172:F177)</f>
        <v>9085948833333.334</v>
      </c>
      <c r="H171" s="116">
        <f>O10/G171</f>
        <v>0.38194494961467923</v>
      </c>
      <c r="I171" s="1"/>
      <c r="K171" s="105"/>
    </row>
    <row r="172" spans="2:11">
      <c r="B172" s="104"/>
      <c r="C172" s="7">
        <v>2016</v>
      </c>
      <c r="D172" s="104"/>
      <c r="E172" s="24">
        <v>76274147000000</v>
      </c>
      <c r="F172" s="65">
        <f>E172-E171</f>
        <v>5908574000000</v>
      </c>
      <c r="G172" s="114"/>
      <c r="H172" s="117"/>
      <c r="I172" s="1"/>
      <c r="K172" s="103" t="s">
        <v>15</v>
      </c>
    </row>
    <row r="173" spans="2:11">
      <c r="B173" s="104"/>
      <c r="C173" s="7">
        <v>2017</v>
      </c>
      <c r="D173" s="104"/>
      <c r="E173" s="24">
        <v>83305925000000</v>
      </c>
      <c r="F173" s="65">
        <f>E173-E172</f>
        <v>7031778000000</v>
      </c>
      <c r="G173" s="114"/>
      <c r="H173" s="117"/>
      <c r="I173" s="1"/>
      <c r="K173" s="104"/>
    </row>
    <row r="174" spans="2:11">
      <c r="B174" s="104"/>
      <c r="C174" s="7">
        <v>2018</v>
      </c>
      <c r="D174" s="104"/>
      <c r="E174" s="24">
        <v>95707663000000</v>
      </c>
      <c r="F174" s="65">
        <f>E174-E173</f>
        <v>12401738000000</v>
      </c>
      <c r="G174" s="114"/>
      <c r="H174" s="117"/>
      <c r="I174" s="1"/>
      <c r="K174" s="104"/>
    </row>
    <row r="175" spans="2:11">
      <c r="B175" s="104"/>
      <c r="C175" s="7">
        <v>2019</v>
      </c>
      <c r="D175" s="104"/>
      <c r="E175" s="24">
        <v>110523819000000</v>
      </c>
      <c r="F175" s="65">
        <f t="shared" ref="F175:F177" si="24">E175-E174</f>
        <v>14816156000000</v>
      </c>
      <c r="G175" s="114"/>
      <c r="H175" s="117"/>
      <c r="I175" s="1"/>
      <c r="K175" s="104"/>
    </row>
    <row r="176" spans="2:11">
      <c r="B176" s="104"/>
      <c r="C176" s="7">
        <v>2020</v>
      </c>
      <c r="D176" s="104"/>
      <c r="E176" s="59">
        <v>114477311000000</v>
      </c>
      <c r="F176" s="65">
        <f t="shared" si="24"/>
        <v>3953492000000</v>
      </c>
      <c r="G176" s="114"/>
      <c r="H176" s="117"/>
      <c r="I176" s="1"/>
      <c r="K176" s="104"/>
    </row>
    <row r="177" spans="2:11">
      <c r="B177" s="105"/>
      <c r="C177" s="7">
        <v>2021</v>
      </c>
      <c r="D177" s="105"/>
      <c r="E177" s="59">
        <v>124881266000000</v>
      </c>
      <c r="F177" s="65">
        <f t="shared" si="24"/>
        <v>10403955000000</v>
      </c>
      <c r="G177" s="115"/>
      <c r="H177" s="118"/>
      <c r="I177" s="1"/>
      <c r="K177" s="104"/>
    </row>
    <row r="178" spans="2:11">
      <c r="B178" s="103">
        <v>5</v>
      </c>
      <c r="C178" s="35">
        <v>2015</v>
      </c>
      <c r="D178" s="103" t="s">
        <v>14</v>
      </c>
      <c r="E178" s="24">
        <v>89069306000000</v>
      </c>
      <c r="F178" s="65">
        <v>0</v>
      </c>
      <c r="G178" s="113">
        <f>AVERAGE(F179:F184)</f>
        <v>1634246333333.3333</v>
      </c>
      <c r="H178" s="116">
        <f>O11/G178</f>
        <v>4.9288703842416188</v>
      </c>
      <c r="I178" s="1"/>
      <c r="K178" s="105"/>
    </row>
    <row r="179" spans="2:11">
      <c r="B179" s="104"/>
      <c r="C179" s="7">
        <v>2016</v>
      </c>
      <c r="D179" s="104"/>
      <c r="E179" s="24">
        <v>95466657000000</v>
      </c>
      <c r="F179" s="65">
        <f>E179-E178</f>
        <v>6397351000000</v>
      </c>
      <c r="G179" s="114"/>
      <c r="H179" s="117"/>
      <c r="I179" s="1"/>
      <c r="K179" s="103" t="s">
        <v>16</v>
      </c>
    </row>
    <row r="180" spans="2:11">
      <c r="B180" s="104"/>
      <c r="C180" s="7">
        <v>2017</v>
      </c>
      <c r="D180" s="104"/>
      <c r="E180" s="24">
        <v>99091484000000</v>
      </c>
      <c r="F180" s="65">
        <f>E180-E179</f>
        <v>3624827000000</v>
      </c>
      <c r="G180" s="114"/>
      <c r="H180" s="117"/>
      <c r="I180" s="1"/>
      <c r="K180" s="104"/>
    </row>
    <row r="181" spans="2:11">
      <c r="B181" s="104"/>
      <c r="C181" s="7">
        <v>2018</v>
      </c>
      <c r="D181" s="104"/>
      <c r="E181" s="24">
        <v>106741891000000</v>
      </c>
      <c r="F181" s="65">
        <f>E181-E180</f>
        <v>7650407000000</v>
      </c>
      <c r="G181" s="114"/>
      <c r="H181" s="117"/>
      <c r="I181" s="1"/>
      <c r="K181" s="104"/>
    </row>
    <row r="182" spans="2:11">
      <c r="B182" s="104"/>
      <c r="C182" s="7">
        <v>2019</v>
      </c>
      <c r="D182" s="104"/>
      <c r="E182" s="2">
        <v>106055176000000</v>
      </c>
      <c r="F182" s="65">
        <f t="shared" ref="F182:F184" si="25">E182-E181</f>
        <v>-686715000000</v>
      </c>
      <c r="G182" s="114"/>
      <c r="H182" s="117"/>
      <c r="I182" s="1"/>
      <c r="K182" s="104"/>
    </row>
    <row r="183" spans="2:11">
      <c r="B183" s="104"/>
      <c r="C183" s="7">
        <v>2020</v>
      </c>
      <c r="D183" s="104"/>
      <c r="E183" s="2">
        <v>92425210000000</v>
      </c>
      <c r="F183" s="65">
        <f t="shared" si="25"/>
        <v>-13629966000000</v>
      </c>
      <c r="G183" s="114"/>
      <c r="H183" s="117"/>
      <c r="I183" s="1"/>
      <c r="K183" s="104"/>
    </row>
    <row r="184" spans="2:11">
      <c r="B184" s="105"/>
      <c r="C184" s="7">
        <v>2021</v>
      </c>
      <c r="D184" s="105"/>
      <c r="E184" s="24">
        <v>98874784000000</v>
      </c>
      <c r="F184" s="65">
        <f t="shared" si="25"/>
        <v>6449574000000</v>
      </c>
      <c r="G184" s="115"/>
      <c r="H184" s="118"/>
      <c r="I184" s="1"/>
      <c r="K184" s="104"/>
    </row>
    <row r="185" spans="2:11">
      <c r="B185" s="103">
        <v>6</v>
      </c>
      <c r="C185" s="35">
        <v>2015</v>
      </c>
      <c r="D185" s="103" t="s">
        <v>15</v>
      </c>
      <c r="E185" s="24">
        <v>31741094000000</v>
      </c>
      <c r="F185" s="65">
        <v>0</v>
      </c>
      <c r="G185" s="113">
        <f>AVERAGE(F186:F191)</f>
        <v>4177106500000</v>
      </c>
      <c r="H185" s="116">
        <f>O12/G185</f>
        <v>0.75057709677271078</v>
      </c>
      <c r="I185" s="1"/>
      <c r="K185" s="105"/>
    </row>
    <row r="186" spans="2:11">
      <c r="B186" s="104"/>
      <c r="C186" s="7">
        <v>2016</v>
      </c>
      <c r="D186" s="104"/>
      <c r="E186" s="24">
        <v>34466069000000</v>
      </c>
      <c r="F186" s="65">
        <f>E186-E185</f>
        <v>2724975000000</v>
      </c>
      <c r="G186" s="114"/>
      <c r="H186" s="117"/>
      <c r="I186" s="1"/>
      <c r="K186" s="103" t="s">
        <v>17</v>
      </c>
    </row>
    <row r="187" spans="2:11">
      <c r="B187" s="104"/>
      <c r="C187" s="7">
        <v>2017</v>
      </c>
      <c r="D187" s="104"/>
      <c r="E187" s="24">
        <v>35606593000000</v>
      </c>
      <c r="F187" s="65">
        <f>E187-E186</f>
        <v>1140524000000</v>
      </c>
      <c r="G187" s="114"/>
      <c r="H187" s="117"/>
      <c r="I187" s="1"/>
      <c r="K187" s="104"/>
    </row>
    <row r="188" spans="2:11">
      <c r="B188" s="104"/>
      <c r="C188" s="7">
        <v>2018</v>
      </c>
      <c r="D188" s="104"/>
      <c r="E188" s="24">
        <v>38413407000000</v>
      </c>
      <c r="F188" s="65">
        <f>E188-E187</f>
        <v>2806814000000</v>
      </c>
      <c r="G188" s="114"/>
      <c r="H188" s="117"/>
      <c r="I188" s="1"/>
      <c r="K188" s="104"/>
    </row>
    <row r="189" spans="2:11">
      <c r="B189" s="104"/>
      <c r="C189" s="7">
        <v>2019</v>
      </c>
      <c r="D189" s="104"/>
      <c r="E189" s="59">
        <v>42296703000000</v>
      </c>
      <c r="F189" s="65">
        <f t="shared" ref="F189:F191" si="26">E189-E188</f>
        <v>3883296000000</v>
      </c>
      <c r="G189" s="114"/>
      <c r="H189" s="117"/>
      <c r="I189" s="1"/>
      <c r="K189" s="104"/>
    </row>
    <row r="190" spans="2:11">
      <c r="B190" s="104"/>
      <c r="C190" s="7">
        <v>2020</v>
      </c>
      <c r="D190" s="104"/>
      <c r="E190" s="24">
        <v>46641048000000</v>
      </c>
      <c r="F190" s="65">
        <f t="shared" si="26"/>
        <v>4344345000000</v>
      </c>
      <c r="G190" s="114"/>
      <c r="H190" s="117"/>
      <c r="I190" s="1"/>
      <c r="K190" s="104"/>
    </row>
    <row r="191" spans="2:11">
      <c r="B191" s="105"/>
      <c r="C191" s="7">
        <v>2021</v>
      </c>
      <c r="D191" s="105"/>
      <c r="E191" s="59">
        <v>56803733000000</v>
      </c>
      <c r="F191" s="65">
        <f t="shared" si="26"/>
        <v>10162685000000</v>
      </c>
      <c r="G191" s="115"/>
      <c r="H191" s="118"/>
      <c r="I191" s="1"/>
      <c r="K191" s="104"/>
    </row>
    <row r="192" spans="2:11">
      <c r="B192" s="103">
        <v>7</v>
      </c>
      <c r="C192" s="35">
        <v>2015</v>
      </c>
      <c r="D192" s="103" t="s">
        <v>16</v>
      </c>
      <c r="E192" s="24">
        <v>64061947000000</v>
      </c>
      <c r="F192" s="65">
        <v>0</v>
      </c>
      <c r="G192" s="113">
        <f>AVERAGE(F193:F198)</f>
        <v>5880611833333.333</v>
      </c>
      <c r="H192" s="116">
        <f>O13/G192</f>
        <v>0.98784204517570262</v>
      </c>
      <c r="I192" s="1"/>
      <c r="K192" s="105"/>
    </row>
    <row r="193" spans="2:11">
      <c r="B193" s="104"/>
      <c r="C193" s="7">
        <v>2016</v>
      </c>
      <c r="D193" s="104"/>
      <c r="E193" s="24">
        <v>66750317000000</v>
      </c>
      <c r="F193" s="65">
        <f>E193-E192</f>
        <v>2688370000000</v>
      </c>
      <c r="G193" s="114"/>
      <c r="H193" s="117"/>
      <c r="I193" s="1"/>
      <c r="K193" s="103" t="s">
        <v>18</v>
      </c>
    </row>
    <row r="194" spans="2:11">
      <c r="B194" s="104"/>
      <c r="C194" s="7">
        <v>2017</v>
      </c>
      <c r="D194" s="104"/>
      <c r="E194" s="24">
        <v>70186618000000</v>
      </c>
      <c r="F194" s="65">
        <f>E194-E193</f>
        <v>3436301000000</v>
      </c>
      <c r="G194" s="114"/>
      <c r="H194" s="117"/>
      <c r="I194" s="1"/>
      <c r="K194" s="104"/>
    </row>
    <row r="195" spans="2:11">
      <c r="B195" s="104"/>
      <c r="C195" s="7">
        <v>2018</v>
      </c>
      <c r="D195" s="104"/>
      <c r="E195" s="24">
        <v>73394728000000</v>
      </c>
      <c r="F195" s="65">
        <f>E195-E194</f>
        <v>3208110000000</v>
      </c>
      <c r="G195" s="114"/>
      <c r="H195" s="117"/>
      <c r="I195" s="1"/>
      <c r="K195" s="104"/>
    </row>
    <row r="196" spans="2:11">
      <c r="B196" s="104"/>
      <c r="C196" s="7">
        <v>2019</v>
      </c>
      <c r="D196" s="104"/>
      <c r="E196" s="59">
        <v>76592955000000</v>
      </c>
      <c r="F196" s="65">
        <f t="shared" ref="F196:F198" si="27">E196-E195</f>
        <v>3198227000000</v>
      </c>
      <c r="G196" s="114"/>
      <c r="H196" s="117"/>
      <c r="I196" s="1"/>
      <c r="K196" s="104"/>
    </row>
    <row r="197" spans="2:11">
      <c r="B197" s="104"/>
      <c r="C197" s="7">
        <v>2020</v>
      </c>
      <c r="D197" s="104"/>
      <c r="E197" s="59">
        <v>81731469000000</v>
      </c>
      <c r="F197" s="65">
        <f t="shared" si="27"/>
        <v>5138514000000</v>
      </c>
      <c r="G197" s="114"/>
      <c r="H197" s="117"/>
      <c r="I197" s="1"/>
      <c r="K197" s="104"/>
    </row>
    <row r="198" spans="2:11">
      <c r="B198" s="105"/>
      <c r="C198" s="7">
        <v>2021</v>
      </c>
      <c r="D198" s="105"/>
      <c r="E198" s="59">
        <v>99345618000000</v>
      </c>
      <c r="F198" s="65">
        <f t="shared" si="27"/>
        <v>17614149000000</v>
      </c>
      <c r="G198" s="115"/>
      <c r="H198" s="118"/>
      <c r="I198" s="1"/>
      <c r="K198" s="104"/>
    </row>
    <row r="199" spans="2:11">
      <c r="B199" s="103">
        <v>8</v>
      </c>
      <c r="C199" s="35">
        <v>2015</v>
      </c>
      <c r="D199" s="103" t="s">
        <v>17</v>
      </c>
      <c r="E199" s="24">
        <v>3303847602517</v>
      </c>
      <c r="F199" s="44">
        <v>0</v>
      </c>
      <c r="G199" s="113">
        <f>AVERAGE(F200:F205)</f>
        <v>112134749831.83333</v>
      </c>
      <c r="H199" s="116">
        <f>O14/G199</f>
        <v>5.8742872563653776</v>
      </c>
      <c r="I199" s="1"/>
      <c r="K199" s="105"/>
    </row>
    <row r="200" spans="2:11">
      <c r="B200" s="104"/>
      <c r="C200" s="7">
        <v>2016</v>
      </c>
      <c r="D200" s="104"/>
      <c r="E200" s="24">
        <v>3493028761680</v>
      </c>
      <c r="F200" s="44">
        <f>E200-E199</f>
        <v>189181159163</v>
      </c>
      <c r="G200" s="114"/>
      <c r="H200" s="117"/>
      <c r="I200" s="1"/>
      <c r="K200" s="103" t="s">
        <v>19</v>
      </c>
    </row>
    <row r="201" spans="2:11">
      <c r="B201" s="104"/>
      <c r="C201" s="7">
        <v>2017</v>
      </c>
      <c r="D201" s="104"/>
      <c r="E201" s="24">
        <v>3160637269263</v>
      </c>
      <c r="F201" s="44">
        <f>E201-E200</f>
        <v>-332391492417</v>
      </c>
      <c r="G201" s="114"/>
      <c r="H201" s="117"/>
      <c r="I201" s="1"/>
      <c r="K201" s="104"/>
    </row>
    <row r="202" spans="2:11">
      <c r="B202" s="104"/>
      <c r="C202" s="7">
        <v>2018</v>
      </c>
      <c r="D202" s="104"/>
      <c r="E202" s="24">
        <v>3411694059699</v>
      </c>
      <c r="F202" s="44">
        <f>E202-E201</f>
        <v>251056790436</v>
      </c>
      <c r="G202" s="114"/>
      <c r="H202" s="117"/>
      <c r="I202" s="1"/>
      <c r="K202" s="104"/>
    </row>
    <row r="203" spans="2:11">
      <c r="B203" s="104"/>
      <c r="C203" s="7">
        <v>2019</v>
      </c>
      <c r="D203" s="104"/>
      <c r="E203" s="59">
        <v>4678868638822</v>
      </c>
      <c r="F203" s="44">
        <f t="shared" ref="F203:F205" si="28">E203-E202</f>
        <v>1267174579123</v>
      </c>
      <c r="G203" s="114"/>
      <c r="H203" s="117"/>
      <c r="I203" s="1"/>
      <c r="K203" s="104"/>
    </row>
    <row r="204" spans="2:11">
      <c r="B204" s="104"/>
      <c r="C204" s="7">
        <v>2020</v>
      </c>
      <c r="D204" s="104"/>
      <c r="E204" s="59">
        <v>4024971042139</v>
      </c>
      <c r="F204" s="44">
        <f t="shared" si="28"/>
        <v>-653897596683</v>
      </c>
      <c r="G204" s="114"/>
      <c r="H204" s="117"/>
      <c r="I204" s="1"/>
      <c r="K204" s="104"/>
    </row>
    <row r="205" spans="2:11">
      <c r="B205" s="105"/>
      <c r="C205" s="7">
        <v>2021</v>
      </c>
      <c r="D205" s="105"/>
      <c r="E205" s="59">
        <v>3976656101508</v>
      </c>
      <c r="F205" s="44">
        <f t="shared" si="28"/>
        <v>-48314940631</v>
      </c>
      <c r="G205" s="115"/>
      <c r="H205" s="118"/>
      <c r="I205" s="1"/>
      <c r="K205" s="104"/>
    </row>
    <row r="206" spans="2:11">
      <c r="B206" s="103">
        <v>9</v>
      </c>
      <c r="C206" s="35">
        <v>2015</v>
      </c>
      <c r="D206" s="103" t="s">
        <v>18</v>
      </c>
      <c r="E206" s="24">
        <v>17887464223321</v>
      </c>
      <c r="F206" s="44">
        <v>0</v>
      </c>
      <c r="G206" s="113">
        <f>AVERAGE(F207:F212)</f>
        <v>1395621714832</v>
      </c>
      <c r="H206" s="116">
        <f>O15/G206</f>
        <v>0.68326141101068749</v>
      </c>
      <c r="I206" s="1"/>
      <c r="K206" s="105"/>
    </row>
    <row r="207" spans="2:11">
      <c r="B207" s="104"/>
      <c r="C207" s="7">
        <v>2016</v>
      </c>
      <c r="D207" s="104"/>
      <c r="E207" s="24">
        <v>19374230957505</v>
      </c>
      <c r="F207" s="44">
        <f>E207-E206</f>
        <v>1486766734184</v>
      </c>
      <c r="G207" s="114"/>
      <c r="H207" s="117"/>
      <c r="I207" s="1"/>
      <c r="K207" s="103" t="s">
        <v>20</v>
      </c>
    </row>
    <row r="208" spans="2:11">
      <c r="B208" s="104"/>
      <c r="C208" s="7">
        <v>2017</v>
      </c>
      <c r="D208" s="104"/>
      <c r="E208" s="24">
        <v>20182120166616</v>
      </c>
      <c r="F208" s="44">
        <f>E208-E207</f>
        <v>807889209111</v>
      </c>
      <c r="G208" s="114"/>
      <c r="H208" s="117"/>
      <c r="I208" s="1"/>
      <c r="K208" s="104"/>
    </row>
    <row r="209" spans="2:11">
      <c r="B209" s="104"/>
      <c r="C209" s="7">
        <v>2018</v>
      </c>
      <c r="D209" s="104"/>
      <c r="E209" s="24">
        <v>21074306186027</v>
      </c>
      <c r="F209" s="44">
        <f>E209-E208</f>
        <v>892186019411</v>
      </c>
      <c r="G209" s="114"/>
      <c r="H209" s="117"/>
      <c r="I209" s="1"/>
      <c r="K209" s="104"/>
    </row>
    <row r="210" spans="2:11">
      <c r="B210" s="104"/>
      <c r="C210" s="7">
        <v>2019</v>
      </c>
      <c r="D210" s="104"/>
      <c r="E210" s="2">
        <v>22633476361038</v>
      </c>
      <c r="F210" s="44">
        <f t="shared" ref="F210:F212" si="29">E210-E209</f>
        <v>1559170175011</v>
      </c>
      <c r="G210" s="114"/>
      <c r="H210" s="117"/>
      <c r="I210" s="1"/>
      <c r="K210" s="104"/>
    </row>
    <row r="211" spans="2:11">
      <c r="B211" s="104"/>
      <c r="C211" s="7">
        <v>2020</v>
      </c>
      <c r="D211" s="104"/>
      <c r="E211" s="59">
        <v>23112654991224</v>
      </c>
      <c r="F211" s="44">
        <f t="shared" si="29"/>
        <v>479178630186</v>
      </c>
      <c r="G211" s="114"/>
      <c r="H211" s="117"/>
      <c r="I211" s="1"/>
      <c r="K211" s="104"/>
    </row>
    <row r="212" spans="2:11">
      <c r="B212" s="105"/>
      <c r="C212" s="7">
        <v>2021</v>
      </c>
      <c r="D212" s="105"/>
      <c r="E212" s="59">
        <v>26261194512313</v>
      </c>
      <c r="F212" s="44">
        <f t="shared" si="29"/>
        <v>3148539521089</v>
      </c>
      <c r="G212" s="115"/>
      <c r="H212" s="118"/>
      <c r="I212" s="1"/>
      <c r="K212" s="104"/>
    </row>
    <row r="213" spans="2:11">
      <c r="B213" s="103">
        <v>10</v>
      </c>
      <c r="C213" s="35">
        <v>2015</v>
      </c>
      <c r="D213" s="103" t="s">
        <v>19</v>
      </c>
      <c r="E213" s="24">
        <v>938446471000</v>
      </c>
      <c r="F213" s="44">
        <v>0</v>
      </c>
      <c r="G213" s="113">
        <f>AVERAGE(F214:F219)</f>
        <v>20991390666.666668</v>
      </c>
      <c r="H213" s="116">
        <f>O16/G213</f>
        <v>22.904581392100692</v>
      </c>
      <c r="I213" s="1"/>
      <c r="K213" s="105"/>
    </row>
    <row r="214" spans="2:11">
      <c r="B214" s="104"/>
      <c r="C214" s="7">
        <v>2016</v>
      </c>
      <c r="D214" s="104"/>
      <c r="E214" s="24">
        <v>1034806890000</v>
      </c>
      <c r="F214" s="44">
        <f>E214-E213</f>
        <v>96360419000</v>
      </c>
      <c r="G214" s="114"/>
      <c r="H214" s="117"/>
      <c r="I214" s="1"/>
      <c r="K214" s="103" t="s">
        <v>21</v>
      </c>
    </row>
    <row r="215" spans="2:11">
      <c r="B215" s="104"/>
      <c r="C215" s="7">
        <v>2017</v>
      </c>
      <c r="D215" s="104"/>
      <c r="E215" s="24">
        <v>1156648155000</v>
      </c>
      <c r="F215" s="44">
        <f>E215-E214</f>
        <v>121841265000</v>
      </c>
      <c r="G215" s="114"/>
      <c r="H215" s="117"/>
      <c r="I215" s="1"/>
      <c r="K215" s="104"/>
    </row>
    <row r="216" spans="2:11">
      <c r="B216" s="104"/>
      <c r="C216" s="7">
        <v>2018</v>
      </c>
      <c r="D216" s="104"/>
      <c r="E216" s="24">
        <v>1611958076000</v>
      </c>
      <c r="F216" s="44">
        <f>E216-E215</f>
        <v>455309921000</v>
      </c>
      <c r="G216" s="114"/>
      <c r="H216" s="117"/>
      <c r="I216" s="1"/>
      <c r="K216" s="104"/>
    </row>
    <row r="217" spans="2:11">
      <c r="B217" s="104"/>
      <c r="C217" s="7">
        <v>2019</v>
      </c>
      <c r="D217" s="104"/>
      <c r="E217" s="2">
        <v>744634530000</v>
      </c>
      <c r="F217" s="44">
        <f t="shared" ref="F217:F219" si="30">E217-E216</f>
        <v>-867323546000</v>
      </c>
      <c r="G217" s="114"/>
      <c r="H217" s="117"/>
      <c r="I217" s="1"/>
      <c r="K217" s="104"/>
    </row>
    <row r="218" spans="2:11">
      <c r="B218" s="104"/>
      <c r="C218" s="7">
        <v>2020</v>
      </c>
      <c r="D218" s="104"/>
      <c r="E218" s="2">
        <v>655847125000</v>
      </c>
      <c r="F218" s="44">
        <f t="shared" si="30"/>
        <v>-88787405000</v>
      </c>
      <c r="G218" s="114"/>
      <c r="H218" s="117"/>
      <c r="I218" s="1"/>
      <c r="K218" s="104"/>
    </row>
    <row r="219" spans="2:11">
      <c r="B219" s="105"/>
      <c r="C219" s="7">
        <v>2021</v>
      </c>
      <c r="D219" s="105"/>
      <c r="E219" s="2">
        <v>1064394815000</v>
      </c>
      <c r="F219" s="44">
        <f t="shared" si="30"/>
        <v>408547690000</v>
      </c>
      <c r="G219" s="115"/>
      <c r="H219" s="118"/>
      <c r="I219" s="1"/>
      <c r="K219" s="104"/>
    </row>
    <row r="220" spans="2:11">
      <c r="B220" s="103">
        <v>11</v>
      </c>
      <c r="C220" s="35">
        <v>2015</v>
      </c>
      <c r="D220" s="103" t="s">
        <v>20</v>
      </c>
      <c r="E220" s="24">
        <v>2696318000000</v>
      </c>
      <c r="F220" s="44">
        <v>0</v>
      </c>
      <c r="G220" s="113">
        <f>AVERAGE(F221:F226)</f>
        <v>-37106166666.666664</v>
      </c>
      <c r="H220" s="116">
        <f>O17/G220</f>
        <v>-22.930382394434805</v>
      </c>
      <c r="I220" s="1"/>
      <c r="K220" s="105"/>
    </row>
    <row r="221" spans="2:11">
      <c r="B221" s="104"/>
      <c r="C221" s="7">
        <v>2016</v>
      </c>
      <c r="D221" s="104"/>
      <c r="E221" s="24">
        <v>3263311000000</v>
      </c>
      <c r="F221" s="44">
        <f>E221-E220</f>
        <v>566993000000</v>
      </c>
      <c r="G221" s="114"/>
      <c r="H221" s="117"/>
      <c r="I221" s="1"/>
      <c r="K221" s="103" t="s">
        <v>22</v>
      </c>
    </row>
    <row r="222" spans="2:11">
      <c r="B222" s="104"/>
      <c r="C222" s="7">
        <v>2017</v>
      </c>
      <c r="D222" s="104"/>
      <c r="E222" s="24">
        <v>3389736000000</v>
      </c>
      <c r="F222" s="44">
        <f>E222-E221</f>
        <v>126425000000</v>
      </c>
      <c r="G222" s="114"/>
      <c r="H222" s="117"/>
      <c r="I222" s="1"/>
      <c r="K222" s="104"/>
    </row>
    <row r="223" spans="2:11">
      <c r="B223" s="104"/>
      <c r="C223" s="7">
        <v>2018</v>
      </c>
      <c r="D223" s="104"/>
      <c r="E223" s="24">
        <v>3649615000000</v>
      </c>
      <c r="F223" s="44">
        <f>E223-E222</f>
        <v>259879000000</v>
      </c>
      <c r="G223" s="114"/>
      <c r="H223" s="117"/>
      <c r="I223" s="1"/>
      <c r="K223" s="104"/>
    </row>
    <row r="224" spans="2:11">
      <c r="B224" s="104"/>
      <c r="C224" s="7">
        <v>2019</v>
      </c>
      <c r="D224" s="104"/>
      <c r="E224" s="59">
        <v>3711405000000</v>
      </c>
      <c r="F224" s="44">
        <f t="shared" ref="F224:F226" si="31">E224-E223</f>
        <v>61790000000</v>
      </c>
      <c r="G224" s="114"/>
      <c r="H224" s="117"/>
      <c r="I224" s="1"/>
      <c r="K224" s="104"/>
    </row>
    <row r="225" spans="2:11">
      <c r="B225" s="104"/>
      <c r="C225" s="7">
        <v>2020</v>
      </c>
      <c r="D225" s="104"/>
      <c r="E225" s="59">
        <v>1985009000000</v>
      </c>
      <c r="F225" s="44">
        <f t="shared" si="31"/>
        <v>-1726396000000</v>
      </c>
      <c r="G225" s="114"/>
      <c r="H225" s="117"/>
      <c r="I225" s="1"/>
      <c r="K225" s="104"/>
    </row>
    <row r="226" spans="2:11">
      <c r="B226" s="105"/>
      <c r="C226" s="7">
        <v>2021</v>
      </c>
      <c r="D226" s="105"/>
      <c r="E226" s="59">
        <v>2473681000000</v>
      </c>
      <c r="F226" s="44">
        <f t="shared" si="31"/>
        <v>488672000000</v>
      </c>
      <c r="G226" s="115"/>
      <c r="H226" s="118"/>
      <c r="I226" s="1"/>
      <c r="K226" s="104"/>
    </row>
    <row r="227" spans="2:11">
      <c r="B227" s="103">
        <v>12</v>
      </c>
      <c r="C227" s="35">
        <v>2015</v>
      </c>
      <c r="D227" s="103" t="s">
        <v>21</v>
      </c>
      <c r="E227" s="24">
        <v>14818730635847</v>
      </c>
      <c r="F227" s="44">
        <v>0</v>
      </c>
      <c r="G227" s="113">
        <f>AVERAGE(F228:F233)</f>
        <v>2180971281056</v>
      </c>
      <c r="H227" s="116">
        <f>O18/G227</f>
        <v>0.75404548512788372</v>
      </c>
      <c r="I227" s="1"/>
      <c r="K227" s="105"/>
    </row>
    <row r="228" spans="2:11">
      <c r="B228" s="104"/>
      <c r="C228" s="7">
        <v>2016</v>
      </c>
      <c r="D228" s="104"/>
      <c r="E228" s="24">
        <v>18349959898358</v>
      </c>
      <c r="F228" s="44">
        <f>E228-E227</f>
        <v>3531229262511</v>
      </c>
      <c r="G228" s="114"/>
      <c r="H228" s="117"/>
      <c r="I228" s="1"/>
      <c r="K228" s="103" t="s">
        <v>23</v>
      </c>
    </row>
    <row r="229" spans="2:11">
      <c r="B229" s="104"/>
      <c r="C229" s="7">
        <v>2017</v>
      </c>
      <c r="D229" s="104"/>
      <c r="E229" s="24">
        <v>20816673946473</v>
      </c>
      <c r="F229" s="44">
        <f>E229-E228</f>
        <v>2466714048115</v>
      </c>
      <c r="G229" s="114"/>
      <c r="H229" s="117"/>
      <c r="I229" s="1"/>
      <c r="K229" s="104"/>
    </row>
    <row r="230" spans="2:11">
      <c r="B230" s="104"/>
      <c r="C230" s="7">
        <v>2018</v>
      </c>
      <c r="D230" s="104"/>
      <c r="E230" s="24">
        <v>24060802395725</v>
      </c>
      <c r="F230" s="44">
        <f>E230-E229</f>
        <v>3244128449252</v>
      </c>
      <c r="G230" s="114"/>
      <c r="H230" s="117"/>
      <c r="I230" s="1"/>
      <c r="K230" s="104"/>
    </row>
    <row r="231" spans="2:11">
      <c r="B231" s="104"/>
      <c r="C231" s="7">
        <v>2019</v>
      </c>
      <c r="D231" s="104"/>
      <c r="E231" s="24">
        <v>25026793472547</v>
      </c>
      <c r="F231" s="44">
        <f t="shared" ref="F231:F233" si="32">E231-E230</f>
        <v>965991076822</v>
      </c>
      <c r="G231" s="114"/>
      <c r="H231" s="117"/>
      <c r="I231" s="1"/>
      <c r="K231" s="104"/>
    </row>
    <row r="232" spans="2:11">
      <c r="B232" s="104"/>
      <c r="C232" s="7">
        <v>2020</v>
      </c>
      <c r="D232" s="104"/>
      <c r="E232" s="24">
        <v>24476953742651</v>
      </c>
      <c r="F232" s="44">
        <f t="shared" si="32"/>
        <v>-549839729896</v>
      </c>
      <c r="G232" s="114"/>
      <c r="H232" s="117"/>
      <c r="I232" s="1"/>
      <c r="K232" s="104"/>
    </row>
    <row r="233" spans="2:11">
      <c r="B233" s="105"/>
      <c r="C233" s="7">
        <v>2021</v>
      </c>
      <c r="D233" s="105"/>
      <c r="E233" s="24">
        <v>27904558322183</v>
      </c>
      <c r="F233" s="44">
        <f t="shared" si="32"/>
        <v>3427604579532</v>
      </c>
      <c r="G233" s="115"/>
      <c r="H233" s="118"/>
      <c r="I233" s="1"/>
      <c r="K233" s="104"/>
    </row>
    <row r="234" spans="2:11">
      <c r="B234" s="103">
        <v>13</v>
      </c>
      <c r="C234" s="35">
        <v>2015</v>
      </c>
      <c r="D234" s="103" t="s">
        <v>22</v>
      </c>
      <c r="E234" s="24">
        <v>691246741000</v>
      </c>
      <c r="F234" s="44">
        <v>0</v>
      </c>
      <c r="G234" s="113">
        <f>AVERAGE(F235:F240)</f>
        <v>60032933500</v>
      </c>
      <c r="H234" s="116">
        <f>O19/G234</f>
        <v>9.6786577513925938</v>
      </c>
      <c r="I234" s="1"/>
      <c r="K234" s="105"/>
    </row>
    <row r="235" spans="2:11">
      <c r="B235" s="104"/>
      <c r="C235" s="7">
        <v>2016</v>
      </c>
      <c r="D235" s="104"/>
      <c r="E235" s="24">
        <v>816132595000</v>
      </c>
      <c r="F235" s="44">
        <f>E235-E234</f>
        <v>124885854000</v>
      </c>
      <c r="G235" s="114"/>
      <c r="H235" s="117"/>
      <c r="I235" s="1"/>
      <c r="K235" s="106" t="s">
        <v>24</v>
      </c>
    </row>
    <row r="236" spans="2:11">
      <c r="B236" s="104"/>
      <c r="C236" s="7">
        <v>2017</v>
      </c>
      <c r="D236" s="104"/>
      <c r="E236" s="24">
        <v>1002126037000</v>
      </c>
      <c r="F236" s="44">
        <f>E236-E235</f>
        <v>185993442000</v>
      </c>
      <c r="G236" s="114"/>
      <c r="H236" s="117"/>
      <c r="I236" s="1"/>
      <c r="K236" s="106"/>
    </row>
    <row r="237" spans="2:11">
      <c r="B237" s="104"/>
      <c r="C237" s="7">
        <v>2018</v>
      </c>
      <c r="D237" s="104"/>
      <c r="E237" s="24">
        <v>1022969624000</v>
      </c>
      <c r="F237" s="44">
        <f>E237-E236</f>
        <v>20843587000</v>
      </c>
      <c r="G237" s="114"/>
      <c r="H237" s="117"/>
      <c r="I237" s="1"/>
      <c r="K237" s="106"/>
    </row>
    <row r="238" spans="2:11">
      <c r="B238" s="104"/>
      <c r="C238" s="7">
        <v>2019</v>
      </c>
      <c r="D238" s="104"/>
      <c r="E238" s="2">
        <v>92614696000</v>
      </c>
      <c r="F238" s="44">
        <f t="shared" ref="F238:F240" si="33">E238-E237</f>
        <v>-930354928000</v>
      </c>
      <c r="G238" s="114"/>
      <c r="H238" s="117"/>
      <c r="I238" s="1"/>
      <c r="K238" s="106"/>
    </row>
    <row r="239" spans="2:11">
      <c r="B239" s="104"/>
      <c r="C239" s="7">
        <v>2020</v>
      </c>
      <c r="D239" s="104"/>
      <c r="E239" s="59">
        <v>980556653000</v>
      </c>
      <c r="F239" s="44">
        <f t="shared" si="33"/>
        <v>887941957000</v>
      </c>
      <c r="G239" s="114"/>
      <c r="H239" s="117"/>
      <c r="I239" s="1"/>
      <c r="K239" s="106"/>
    </row>
    <row r="240" spans="2:11">
      <c r="B240" s="105"/>
      <c r="C240" s="7">
        <v>2021</v>
      </c>
      <c r="D240" s="105"/>
      <c r="E240" s="59">
        <v>1051444342000</v>
      </c>
      <c r="F240" s="44">
        <f t="shared" si="33"/>
        <v>70887689000</v>
      </c>
      <c r="G240" s="115"/>
      <c r="H240" s="118"/>
      <c r="I240" s="1"/>
      <c r="K240" s="106"/>
    </row>
    <row r="241" spans="2:11">
      <c r="B241" s="103">
        <v>14</v>
      </c>
      <c r="C241" s="35">
        <v>2015</v>
      </c>
      <c r="D241" s="103" t="s">
        <v>23</v>
      </c>
      <c r="E241" s="24">
        <v>2174501712899</v>
      </c>
      <c r="F241" s="44">
        <v>0</v>
      </c>
      <c r="G241" s="113">
        <f>AVERAGE(F242:F247)</f>
        <v>185520254093</v>
      </c>
      <c r="H241" s="116">
        <f>O20/G241</f>
        <v>1.4010345376955073</v>
      </c>
      <c r="I241" s="1"/>
      <c r="K241" s="106"/>
    </row>
    <row r="242" spans="2:11">
      <c r="B242" s="104"/>
      <c r="C242" s="7">
        <v>2016</v>
      </c>
      <c r="D242" s="104"/>
      <c r="E242" s="24">
        <v>2521920968213</v>
      </c>
      <c r="F242" s="44">
        <f>E242-E241</f>
        <v>347419255314</v>
      </c>
      <c r="G242" s="114"/>
      <c r="H242" s="117"/>
      <c r="I242" s="1"/>
      <c r="K242" s="103" t="s">
        <v>25</v>
      </c>
    </row>
    <row r="243" spans="2:11">
      <c r="B243" s="104"/>
      <c r="C243" s="7">
        <v>2017</v>
      </c>
      <c r="D243" s="104"/>
      <c r="E243" s="24">
        <v>2491100179560</v>
      </c>
      <c r="F243" s="44">
        <f>E243-E242</f>
        <v>-30820788653</v>
      </c>
      <c r="G243" s="114"/>
      <c r="H243" s="117"/>
      <c r="I243" s="1"/>
      <c r="K243" s="104"/>
    </row>
    <row r="244" spans="2:11">
      <c r="B244" s="104"/>
      <c r="C244" s="7">
        <v>2018</v>
      </c>
      <c r="D244" s="104"/>
      <c r="E244" s="24">
        <v>2766545866684</v>
      </c>
      <c r="F244" s="44">
        <f>E244-E243</f>
        <v>275445687124</v>
      </c>
      <c r="G244" s="114"/>
      <c r="H244" s="117"/>
      <c r="I244" s="1"/>
      <c r="K244" s="104"/>
    </row>
    <row r="245" spans="2:11">
      <c r="B245" s="104"/>
      <c r="C245" s="7">
        <v>2019</v>
      </c>
      <c r="D245" s="104"/>
      <c r="E245" s="59">
        <v>3337022314624</v>
      </c>
      <c r="F245" s="44">
        <f t="shared" ref="F245:F247" si="34">E245-E244</f>
        <v>570476447940</v>
      </c>
      <c r="G245" s="114"/>
      <c r="H245" s="117"/>
      <c r="I245" s="1"/>
      <c r="K245" s="104"/>
    </row>
    <row r="246" spans="2:11">
      <c r="B246" s="104"/>
      <c r="C246" s="7">
        <v>2020</v>
      </c>
      <c r="D246" s="104"/>
      <c r="E246" s="59">
        <v>3212034546032</v>
      </c>
      <c r="F246" s="44">
        <f t="shared" si="34"/>
        <v>-124987768592</v>
      </c>
      <c r="G246" s="114"/>
      <c r="H246" s="117"/>
      <c r="I246" s="1"/>
      <c r="K246" s="104"/>
    </row>
    <row r="247" spans="2:11">
      <c r="B247" s="105"/>
      <c r="C247" s="7">
        <v>2021</v>
      </c>
      <c r="D247" s="105"/>
      <c r="E247" s="59">
        <v>3287623237457</v>
      </c>
      <c r="F247" s="44">
        <f t="shared" si="34"/>
        <v>75588691425</v>
      </c>
      <c r="G247" s="115"/>
      <c r="H247" s="118"/>
      <c r="I247" s="1"/>
      <c r="K247" s="104"/>
    </row>
    <row r="248" spans="2:11">
      <c r="B248" s="103">
        <v>15</v>
      </c>
      <c r="C248" s="35">
        <v>2015</v>
      </c>
      <c r="D248" s="103" t="s">
        <v>24</v>
      </c>
      <c r="E248" s="24">
        <v>2218536000000</v>
      </c>
      <c r="F248" s="44">
        <v>0</v>
      </c>
      <c r="G248" s="113">
        <f>AVERAGE(F249:F254)</f>
        <v>300407333333.33331</v>
      </c>
      <c r="H248" s="116">
        <f>O21/G248</f>
        <v>0.73945029175121602</v>
      </c>
      <c r="I248" s="1"/>
      <c r="K248" s="105"/>
    </row>
    <row r="249" spans="2:11">
      <c r="B249" s="104"/>
      <c r="C249" s="7">
        <v>2016</v>
      </c>
      <c r="D249" s="104"/>
      <c r="E249" s="24">
        <v>2561806000000</v>
      </c>
      <c r="F249" s="44">
        <f>E249-E248</f>
        <v>343270000000</v>
      </c>
      <c r="G249" s="114"/>
      <c r="H249" s="117"/>
      <c r="I249" s="1"/>
      <c r="K249" s="103" t="s">
        <v>26</v>
      </c>
    </row>
    <row r="250" spans="2:11">
      <c r="B250" s="104"/>
      <c r="C250" s="7">
        <v>2017</v>
      </c>
      <c r="D250" s="104"/>
      <c r="E250" s="24">
        <v>2573840000000</v>
      </c>
      <c r="F250" s="44">
        <f>E250-E249</f>
        <v>12034000000</v>
      </c>
      <c r="G250" s="114"/>
      <c r="H250" s="117"/>
      <c r="I250" s="1"/>
      <c r="K250" s="104"/>
    </row>
    <row r="251" spans="2:11">
      <c r="B251" s="104"/>
      <c r="C251" s="7">
        <v>2018</v>
      </c>
      <c r="D251" s="104"/>
      <c r="E251" s="24">
        <v>2763292000000</v>
      </c>
      <c r="F251" s="44">
        <f>E251-E250</f>
        <v>189452000000</v>
      </c>
      <c r="G251" s="114"/>
      <c r="H251" s="117"/>
      <c r="I251" s="1"/>
      <c r="K251" s="104"/>
    </row>
    <row r="252" spans="2:11">
      <c r="B252" s="104"/>
      <c r="C252" s="7">
        <v>2019</v>
      </c>
      <c r="D252" s="104"/>
      <c r="E252" s="8">
        <v>3067434000000</v>
      </c>
      <c r="F252" s="44">
        <f t="shared" ref="F252:F254" si="35">E252-E251</f>
        <v>304142000000</v>
      </c>
      <c r="G252" s="114"/>
      <c r="H252" s="117"/>
      <c r="I252" s="1"/>
      <c r="K252" s="104"/>
    </row>
    <row r="253" spans="2:11">
      <c r="B253" s="104"/>
      <c r="C253" s="7">
        <v>2020</v>
      </c>
      <c r="D253" s="104"/>
      <c r="E253" s="66">
        <v>3335411000000</v>
      </c>
      <c r="F253" s="44">
        <f t="shared" si="35"/>
        <v>267977000000</v>
      </c>
      <c r="G253" s="114"/>
      <c r="H253" s="117"/>
      <c r="I253" s="1"/>
      <c r="K253" s="104"/>
    </row>
    <row r="254" spans="2:11">
      <c r="B254" s="105"/>
      <c r="C254" s="7">
        <v>2021</v>
      </c>
      <c r="D254" s="105"/>
      <c r="E254" s="66">
        <v>4020980000000</v>
      </c>
      <c r="F254" s="44">
        <f t="shared" si="35"/>
        <v>685569000000</v>
      </c>
      <c r="G254" s="115"/>
      <c r="H254" s="118"/>
      <c r="I254" s="1"/>
      <c r="K254" s="104"/>
    </row>
    <row r="255" spans="2:11">
      <c r="B255" s="103">
        <v>16</v>
      </c>
      <c r="C255" s="35">
        <v>2015</v>
      </c>
      <c r="D255" s="103" t="s">
        <v>25</v>
      </c>
      <c r="E255" s="24">
        <v>745107731208</v>
      </c>
      <c r="F255" s="44">
        <v>0</v>
      </c>
      <c r="G255" s="113">
        <f>AVERAGE(F256:F261)</f>
        <v>101956396888.66667</v>
      </c>
      <c r="H255" s="116">
        <f>O22/G255</f>
        <v>0.89942111381402035</v>
      </c>
      <c r="I255" s="1"/>
      <c r="K255" s="105"/>
    </row>
    <row r="256" spans="2:11">
      <c r="B256" s="104"/>
      <c r="C256" s="7">
        <v>2016</v>
      </c>
      <c r="D256" s="104"/>
      <c r="E256" s="24">
        <v>883850372883</v>
      </c>
      <c r="F256" s="44">
        <f>E256-E255</f>
        <v>138742641675</v>
      </c>
      <c r="G256" s="114"/>
      <c r="H256" s="117"/>
      <c r="I256" s="1"/>
      <c r="K256" s="103" t="s">
        <v>27</v>
      </c>
    </row>
    <row r="257" spans="2:11">
      <c r="B257" s="104"/>
      <c r="C257" s="7">
        <v>2017</v>
      </c>
      <c r="D257" s="104"/>
      <c r="E257" s="24">
        <v>914188759779</v>
      </c>
      <c r="F257" s="44">
        <f>E257-E256</f>
        <v>30338386896</v>
      </c>
      <c r="G257" s="114"/>
      <c r="H257" s="117"/>
      <c r="I257" s="1"/>
      <c r="K257" s="104"/>
    </row>
    <row r="258" spans="2:11">
      <c r="B258" s="104"/>
      <c r="C258" s="7">
        <v>2018</v>
      </c>
      <c r="D258" s="104"/>
      <c r="E258" s="24">
        <v>1045029834378</v>
      </c>
      <c r="F258" s="44">
        <f>E258-E257</f>
        <v>130841074599</v>
      </c>
      <c r="G258" s="114"/>
      <c r="H258" s="117"/>
      <c r="I258" s="1"/>
      <c r="K258" s="104"/>
    </row>
    <row r="259" spans="2:11">
      <c r="B259" s="104"/>
      <c r="C259" s="7">
        <v>2019</v>
      </c>
      <c r="D259" s="104"/>
      <c r="E259" s="59">
        <v>1281116255236</v>
      </c>
      <c r="F259" s="44">
        <f t="shared" ref="F259:F261" si="36">E259-E258</f>
        <v>236086420858</v>
      </c>
      <c r="G259" s="114"/>
      <c r="H259" s="117"/>
      <c r="I259" s="1"/>
      <c r="K259" s="104"/>
    </row>
    <row r="260" spans="2:11">
      <c r="B260" s="104"/>
      <c r="C260" s="7">
        <v>2020</v>
      </c>
      <c r="D260" s="104"/>
      <c r="E260" s="59">
        <v>1253700810596</v>
      </c>
      <c r="F260" s="44">
        <f t="shared" si="36"/>
        <v>-27415444640</v>
      </c>
      <c r="G260" s="114"/>
      <c r="H260" s="117"/>
      <c r="I260" s="1"/>
      <c r="K260" s="104"/>
    </row>
    <row r="261" spans="2:11">
      <c r="B261" s="105"/>
      <c r="C261" s="7">
        <v>2021</v>
      </c>
      <c r="D261" s="105"/>
      <c r="E261" s="24">
        <v>1356846112540</v>
      </c>
      <c r="F261" s="44">
        <f t="shared" si="36"/>
        <v>103145301944</v>
      </c>
      <c r="G261" s="115"/>
      <c r="H261" s="118"/>
      <c r="I261" s="1"/>
      <c r="K261" s="104"/>
    </row>
    <row r="262" spans="2:11">
      <c r="B262" s="103">
        <v>17</v>
      </c>
      <c r="C262" s="35">
        <v>2015</v>
      </c>
      <c r="D262" s="103" t="s">
        <v>26</v>
      </c>
      <c r="E262" s="24">
        <v>8181481867179</v>
      </c>
      <c r="F262" s="44">
        <v>0</v>
      </c>
      <c r="G262" s="113">
        <f>AVERAGE(F263:F268)</f>
        <v>508826856076.66669</v>
      </c>
      <c r="H262" s="116">
        <f>O23/G262</f>
        <v>0.74027318912593365</v>
      </c>
      <c r="I262" s="1"/>
      <c r="K262" s="105"/>
    </row>
    <row r="263" spans="2:11">
      <c r="B263" s="104"/>
      <c r="C263" s="7">
        <v>2016</v>
      </c>
      <c r="D263" s="104"/>
      <c r="E263" s="24">
        <v>9138238993842</v>
      </c>
      <c r="F263" s="65">
        <f>E263-E262</f>
        <v>956757126663</v>
      </c>
      <c r="G263" s="114"/>
      <c r="H263" s="117"/>
      <c r="I263" s="1"/>
      <c r="K263" s="103" t="s">
        <v>28</v>
      </c>
    </row>
    <row r="264" spans="2:11">
      <c r="B264" s="104"/>
      <c r="C264" s="7">
        <v>2017</v>
      </c>
      <c r="D264" s="104"/>
      <c r="E264" s="24">
        <v>9565462045199</v>
      </c>
      <c r="F264" s="65">
        <f>E264-E263</f>
        <v>427223051357</v>
      </c>
      <c r="G264" s="114"/>
      <c r="H264" s="117"/>
      <c r="I264" s="1"/>
      <c r="K264" s="104"/>
    </row>
    <row r="265" spans="2:11">
      <c r="B265" s="104"/>
      <c r="C265" s="7">
        <v>2018</v>
      </c>
      <c r="D265" s="104"/>
      <c r="E265" s="24">
        <v>10088118830780</v>
      </c>
      <c r="F265" s="65">
        <f>E265-E264</f>
        <v>522656785581</v>
      </c>
      <c r="G265" s="114"/>
      <c r="H265" s="117"/>
      <c r="I265" s="1"/>
      <c r="K265" s="104"/>
    </row>
    <row r="266" spans="2:11">
      <c r="B266" s="104"/>
      <c r="C266" s="7">
        <v>2019</v>
      </c>
      <c r="D266" s="104"/>
      <c r="E266" s="59">
        <v>10993842057747</v>
      </c>
      <c r="F266" s="65">
        <f t="shared" ref="F266:F268" si="37">E266-E265</f>
        <v>905723226967</v>
      </c>
      <c r="G266" s="114"/>
      <c r="H266" s="117"/>
      <c r="I266" s="1"/>
      <c r="K266" s="104"/>
    </row>
    <row r="267" spans="2:11">
      <c r="B267" s="104"/>
      <c r="C267" s="7">
        <v>2020</v>
      </c>
      <c r="D267" s="104"/>
      <c r="E267" s="59">
        <v>10968402090246</v>
      </c>
      <c r="F267" s="65">
        <f t="shared" si="37"/>
        <v>-25439967501</v>
      </c>
      <c r="G267" s="114"/>
      <c r="H267" s="117"/>
      <c r="I267" s="1"/>
      <c r="K267" s="104"/>
    </row>
    <row r="268" spans="2:11">
      <c r="B268" s="105"/>
      <c r="C268" s="7">
        <v>2021</v>
      </c>
      <c r="D268" s="105"/>
      <c r="E268" s="59">
        <v>11234443003639</v>
      </c>
      <c r="F268" s="65">
        <f t="shared" si="37"/>
        <v>266040913393</v>
      </c>
      <c r="G268" s="115"/>
      <c r="H268" s="118"/>
      <c r="I268" s="1"/>
      <c r="K268" s="104"/>
    </row>
    <row r="269" spans="2:11">
      <c r="B269" s="103">
        <v>18</v>
      </c>
      <c r="C269" s="35">
        <v>2015</v>
      </c>
      <c r="D269" s="103" t="s">
        <v>27</v>
      </c>
      <c r="E269" s="24">
        <v>4393932684171</v>
      </c>
      <c r="F269" s="65">
        <v>0</v>
      </c>
      <c r="G269" s="113">
        <f>AVERAGE(F270:F275)</f>
        <v>370451385971.5</v>
      </c>
      <c r="H269" s="116">
        <f>O24/G269</f>
        <v>1.0375797113689973</v>
      </c>
      <c r="I269" s="1"/>
      <c r="K269" s="105"/>
    </row>
    <row r="270" spans="2:11">
      <c r="B270" s="104"/>
      <c r="C270" s="7">
        <v>2016</v>
      </c>
      <c r="D270" s="104"/>
      <c r="E270" s="24">
        <v>4685987917355</v>
      </c>
      <c r="F270" s="65">
        <f>E270-E269</f>
        <v>292055233184</v>
      </c>
      <c r="G270" s="114"/>
      <c r="H270" s="117"/>
      <c r="I270" s="1"/>
      <c r="K270" s="103" t="s">
        <v>29</v>
      </c>
    </row>
    <row r="271" spans="2:11">
      <c r="B271" s="104"/>
      <c r="C271" s="7">
        <v>2017</v>
      </c>
      <c r="D271" s="104"/>
      <c r="E271" s="24">
        <v>4879559000000</v>
      </c>
      <c r="F271" s="65">
        <f>E271-E270</f>
        <v>193571082645</v>
      </c>
      <c r="G271" s="114"/>
      <c r="H271" s="117"/>
      <c r="I271" s="1"/>
      <c r="K271" s="104"/>
    </row>
    <row r="272" spans="2:11">
      <c r="B272" s="104"/>
      <c r="C272" s="7">
        <v>2018</v>
      </c>
      <c r="D272" s="104"/>
      <c r="E272" s="24">
        <v>5472882000000</v>
      </c>
      <c r="F272" s="65">
        <f>E272-E271</f>
        <v>593323000000</v>
      </c>
      <c r="G272" s="114"/>
      <c r="H272" s="117"/>
      <c r="I272" s="1"/>
      <c r="K272" s="104"/>
    </row>
    <row r="273" spans="2:11">
      <c r="B273" s="104"/>
      <c r="C273" s="7">
        <v>2019</v>
      </c>
      <c r="D273" s="104"/>
      <c r="E273" s="24">
        <v>6241419000000</v>
      </c>
      <c r="F273" s="65">
        <f t="shared" ref="F273:F275" si="38">E273-E272</f>
        <v>768537000000</v>
      </c>
      <c r="G273" s="114"/>
      <c r="H273" s="117"/>
      <c r="I273" s="1"/>
      <c r="K273" s="104"/>
    </row>
    <row r="274" spans="2:11">
      <c r="B274" s="104"/>
      <c r="C274" s="7">
        <v>2020</v>
      </c>
      <c r="D274" s="104"/>
      <c r="E274" s="24">
        <v>5967362000000</v>
      </c>
      <c r="F274" s="65">
        <f t="shared" si="38"/>
        <v>-274057000000</v>
      </c>
      <c r="G274" s="114"/>
      <c r="H274" s="117"/>
      <c r="I274" s="1"/>
      <c r="K274" s="104"/>
    </row>
    <row r="275" spans="2:11">
      <c r="B275" s="105"/>
      <c r="C275" s="7">
        <v>2021</v>
      </c>
      <c r="D275" s="105"/>
      <c r="E275" s="24">
        <v>6616641000000</v>
      </c>
      <c r="F275" s="65">
        <f t="shared" si="38"/>
        <v>649279000000</v>
      </c>
      <c r="G275" s="115"/>
      <c r="H275" s="118"/>
      <c r="I275" s="1"/>
      <c r="K275" s="104"/>
    </row>
    <row r="276" spans="2:11">
      <c r="B276" s="103">
        <v>19</v>
      </c>
      <c r="C276" s="35">
        <v>2015</v>
      </c>
      <c r="D276" s="103" t="s">
        <v>28</v>
      </c>
      <c r="E276" s="24">
        <v>36484030000000</v>
      </c>
      <c r="F276" s="65">
        <v>0</v>
      </c>
      <c r="G276" s="113">
        <f>AVERAGE(F277:F282)</f>
        <v>510321500000</v>
      </c>
      <c r="H276" s="116">
        <f>O25/G276</f>
        <v>4.4564616772289298</v>
      </c>
      <c r="I276" s="1"/>
      <c r="K276" s="105"/>
    </row>
    <row r="277" spans="2:11">
      <c r="B277" s="104"/>
      <c r="C277" s="7">
        <v>2016</v>
      </c>
      <c r="D277" s="104"/>
      <c r="E277" s="24">
        <v>40053732000000</v>
      </c>
      <c r="F277" s="65">
        <f>E277-E276</f>
        <v>3569702000000</v>
      </c>
      <c r="G277" s="114"/>
      <c r="H277" s="117"/>
      <c r="I277" s="1"/>
    </row>
    <row r="278" spans="2:11">
      <c r="B278" s="104"/>
      <c r="C278" s="7">
        <v>2017</v>
      </c>
      <c r="D278" s="104"/>
      <c r="E278" s="24">
        <v>41204510000000</v>
      </c>
      <c r="F278" s="65">
        <f>E278-E277</f>
        <v>1150778000000</v>
      </c>
      <c r="G278" s="114"/>
      <c r="H278" s="117"/>
      <c r="I278" s="1"/>
    </row>
    <row r="279" spans="2:11">
      <c r="B279" s="104"/>
      <c r="C279" s="7">
        <v>2018</v>
      </c>
      <c r="D279" s="104"/>
      <c r="E279" s="24">
        <v>41802073000000</v>
      </c>
      <c r="F279" s="65">
        <f>E279-E278</f>
        <v>597563000000</v>
      </c>
      <c r="G279" s="114"/>
      <c r="H279" s="117"/>
      <c r="I279" s="1"/>
    </row>
    <row r="280" spans="2:11">
      <c r="B280" s="104"/>
      <c r="C280" s="7">
        <v>2019</v>
      </c>
      <c r="D280" s="104"/>
      <c r="E280" s="2">
        <v>42922563000000</v>
      </c>
      <c r="F280" s="65">
        <f t="shared" ref="F280:F282" si="39">E280-E279</f>
        <v>1120490000000</v>
      </c>
      <c r="G280" s="114"/>
      <c r="H280" s="117"/>
      <c r="I280" s="1"/>
    </row>
    <row r="281" spans="2:11">
      <c r="B281" s="104"/>
      <c r="C281" s="7">
        <v>2020</v>
      </c>
      <c r="D281" s="104"/>
      <c r="E281" s="24">
        <v>42972474000000</v>
      </c>
      <c r="F281" s="65">
        <f t="shared" si="39"/>
        <v>49911000000</v>
      </c>
      <c r="G281" s="114"/>
      <c r="H281" s="117"/>
      <c r="I281" s="1"/>
    </row>
    <row r="282" spans="2:11">
      <c r="B282" s="105"/>
      <c r="C282" s="7">
        <v>2021</v>
      </c>
      <c r="D282" s="105"/>
      <c r="E282" s="59">
        <v>39545959000000</v>
      </c>
      <c r="F282" s="65">
        <f t="shared" si="39"/>
        <v>-3426515000000</v>
      </c>
      <c r="G282" s="115"/>
      <c r="H282" s="118"/>
      <c r="I282" s="1"/>
    </row>
    <row r="283" spans="2:11">
      <c r="B283" s="103">
        <v>20</v>
      </c>
      <c r="C283" s="35">
        <v>2015</v>
      </c>
      <c r="D283" s="103" t="s">
        <v>29</v>
      </c>
      <c r="E283" s="24">
        <v>839419574956</v>
      </c>
      <c r="F283" s="65">
        <v>0</v>
      </c>
      <c r="G283" s="113">
        <f>AVERAGE(F284:F289)</f>
        <v>315712021337.5</v>
      </c>
      <c r="H283" s="116">
        <f>O26/G283</f>
        <v>1.4686599092849442</v>
      </c>
      <c r="I283" s="1"/>
    </row>
    <row r="284" spans="2:11">
      <c r="B284" s="104"/>
      <c r="C284" s="7">
        <v>2016</v>
      </c>
      <c r="D284" s="104"/>
      <c r="E284" s="24">
        <v>1685795530617</v>
      </c>
      <c r="F284" s="65">
        <f>E284-E283</f>
        <v>846375955661</v>
      </c>
      <c r="G284" s="114"/>
      <c r="H284" s="117"/>
      <c r="I284" s="1"/>
    </row>
    <row r="285" spans="2:11">
      <c r="B285" s="104"/>
      <c r="C285" s="7">
        <v>2017</v>
      </c>
      <c r="D285" s="104"/>
      <c r="E285" s="24">
        <v>1476427090781</v>
      </c>
      <c r="F285" s="65">
        <f>E285-E284</f>
        <v>-209368439836</v>
      </c>
      <c r="G285" s="114"/>
      <c r="H285" s="117"/>
      <c r="I285" s="1"/>
    </row>
    <row r="286" spans="2:11">
      <c r="B286" s="104"/>
      <c r="C286" s="7">
        <v>2018</v>
      </c>
      <c r="D286" s="104"/>
      <c r="E286" s="24">
        <v>1405384153405</v>
      </c>
      <c r="F286" s="65">
        <f>E286-E285</f>
        <v>-71042937376</v>
      </c>
      <c r="G286" s="114"/>
      <c r="H286" s="117"/>
      <c r="I286" s="1"/>
    </row>
    <row r="287" spans="2:11">
      <c r="B287" s="104"/>
      <c r="C287" s="7">
        <v>2019</v>
      </c>
      <c r="D287" s="104"/>
      <c r="E287" s="59">
        <v>1393574099760</v>
      </c>
      <c r="F287" s="65">
        <f t="shared" ref="F287:F289" si="40">E287-E286</f>
        <v>-11810053645</v>
      </c>
      <c r="G287" s="114"/>
      <c r="H287" s="117"/>
      <c r="I287" s="1"/>
    </row>
    <row r="288" spans="2:11">
      <c r="B288" s="104"/>
      <c r="C288" s="7">
        <v>2020</v>
      </c>
      <c r="D288" s="104"/>
      <c r="E288" s="59">
        <v>1994066771177</v>
      </c>
      <c r="F288" s="65">
        <f t="shared" si="40"/>
        <v>600492671417</v>
      </c>
      <c r="G288" s="114"/>
      <c r="H288" s="117"/>
      <c r="I288" s="1"/>
    </row>
    <row r="289" spans="2:9">
      <c r="B289" s="105"/>
      <c r="C289" s="7">
        <v>2021</v>
      </c>
      <c r="D289" s="105"/>
      <c r="E289" s="59">
        <v>2733691702981</v>
      </c>
      <c r="F289" s="65">
        <f t="shared" si="40"/>
        <v>739624931804</v>
      </c>
      <c r="G289" s="115"/>
      <c r="H289" s="118"/>
      <c r="I289" s="1"/>
    </row>
    <row r="290" spans="2:9">
      <c r="I290" s="1"/>
    </row>
    <row r="291" spans="2:9">
      <c r="I291" s="1"/>
    </row>
    <row r="292" spans="2:9">
      <c r="I292" s="1"/>
    </row>
    <row r="293" spans="2:9">
      <c r="I293" s="1"/>
    </row>
    <row r="294" spans="2:9">
      <c r="I294" s="1"/>
    </row>
    <row r="295" spans="2:9">
      <c r="I295" s="1"/>
    </row>
    <row r="296" spans="2:9">
      <c r="I296" s="1"/>
    </row>
    <row r="297" spans="2:9">
      <c r="I297" s="1"/>
    </row>
    <row r="298" spans="2:9">
      <c r="I298" s="1"/>
    </row>
    <row r="299" spans="2:9">
      <c r="I299" s="1"/>
    </row>
    <row r="300" spans="2:9">
      <c r="I300" s="1"/>
    </row>
    <row r="301" spans="2:9">
      <c r="I301" s="1"/>
    </row>
    <row r="302" spans="2:9">
      <c r="I302" s="1"/>
    </row>
    <row r="303" spans="2:9">
      <c r="I303" s="1"/>
    </row>
    <row r="304" spans="2:9">
      <c r="I304" s="1"/>
    </row>
    <row r="305" spans="9:9">
      <c r="I305" s="1"/>
    </row>
    <row r="306" spans="9:9">
      <c r="I306" s="1"/>
    </row>
    <row r="307" spans="9:9">
      <c r="I307" s="1"/>
    </row>
    <row r="308" spans="9:9">
      <c r="I308" s="1"/>
    </row>
    <row r="309" spans="9:9">
      <c r="I309" s="1"/>
    </row>
    <row r="310" spans="9:9">
      <c r="I310" s="1"/>
    </row>
    <row r="311" spans="9:9">
      <c r="I311" s="1"/>
    </row>
    <row r="312" spans="9:9">
      <c r="I312" s="1"/>
    </row>
    <row r="313" spans="9:9">
      <c r="I313" s="1"/>
    </row>
    <row r="314" spans="9:9">
      <c r="I314" s="1"/>
    </row>
    <row r="315" spans="9:9">
      <c r="I315" s="1"/>
    </row>
    <row r="316" spans="9:9">
      <c r="I316" s="1"/>
    </row>
    <row r="317" spans="9:9">
      <c r="I317" s="1"/>
    </row>
    <row r="318" spans="9:9">
      <c r="I318" s="1"/>
    </row>
    <row r="319" spans="9:9">
      <c r="I319" s="1"/>
    </row>
    <row r="320" spans="9:9">
      <c r="I320" s="1"/>
    </row>
    <row r="321" spans="9:9">
      <c r="I321" s="1"/>
    </row>
    <row r="322" spans="9:9">
      <c r="I322" s="1"/>
    </row>
    <row r="323" spans="9:9">
      <c r="I323" s="1"/>
    </row>
    <row r="324" spans="9:9">
      <c r="I324" s="1"/>
    </row>
    <row r="325" spans="9:9">
      <c r="I325" s="1"/>
    </row>
    <row r="326" spans="9:9">
      <c r="I326" s="1"/>
    </row>
    <row r="327" spans="9:9">
      <c r="I327" s="1"/>
    </row>
    <row r="328" spans="9:9">
      <c r="I328" s="1"/>
    </row>
    <row r="329" spans="9:9">
      <c r="I329" s="1"/>
    </row>
    <row r="330" spans="9:9">
      <c r="I330" s="1"/>
    </row>
    <row r="331" spans="9:9">
      <c r="I331" s="1"/>
    </row>
    <row r="332" spans="9:9">
      <c r="I332" s="1"/>
    </row>
    <row r="333" spans="9:9">
      <c r="I333" s="1"/>
    </row>
    <row r="334" spans="9:9">
      <c r="I334" s="1"/>
    </row>
    <row r="335" spans="9:9">
      <c r="I335" s="1"/>
    </row>
    <row r="336" spans="9:9">
      <c r="I336" s="1"/>
    </row>
    <row r="337" spans="9:9">
      <c r="I337" s="1"/>
    </row>
    <row r="338" spans="9:9">
      <c r="I338" s="1"/>
    </row>
    <row r="339" spans="9:9">
      <c r="I339" s="1"/>
    </row>
    <row r="340" spans="9:9">
      <c r="I340" s="1"/>
    </row>
    <row r="341" spans="9:9">
      <c r="I341" s="1"/>
    </row>
    <row r="342" spans="9:9">
      <c r="I342" s="1"/>
    </row>
    <row r="343" spans="9:9">
      <c r="I343" s="1"/>
    </row>
    <row r="344" spans="9:9">
      <c r="I344" s="1"/>
    </row>
    <row r="345" spans="9:9">
      <c r="I345" s="1"/>
    </row>
    <row r="346" spans="9:9">
      <c r="I346" s="1"/>
    </row>
    <row r="347" spans="9:9">
      <c r="I347" s="1"/>
    </row>
    <row r="348" spans="9:9">
      <c r="I348" s="1"/>
    </row>
    <row r="349" spans="9:9">
      <c r="I349" s="1"/>
    </row>
    <row r="350" spans="9:9">
      <c r="I350" s="1"/>
    </row>
    <row r="351" spans="9:9">
      <c r="I351" s="1"/>
    </row>
    <row r="352" spans="9:9">
      <c r="I352" s="1"/>
    </row>
    <row r="353" spans="9:9">
      <c r="I353" s="1"/>
    </row>
    <row r="354" spans="9:9">
      <c r="I354" s="1"/>
    </row>
    <row r="355" spans="9:9">
      <c r="I355" s="1"/>
    </row>
    <row r="356" spans="9:9">
      <c r="I356" s="1"/>
    </row>
    <row r="357" spans="9:9">
      <c r="I357" s="1"/>
    </row>
    <row r="358" spans="9:9">
      <c r="I358" s="1"/>
    </row>
    <row r="359" spans="9:9">
      <c r="I359" s="1"/>
    </row>
    <row r="360" spans="9:9">
      <c r="I360" s="1"/>
    </row>
    <row r="361" spans="9:9">
      <c r="I361" s="1"/>
    </row>
    <row r="362" spans="9:9">
      <c r="I362" s="1"/>
    </row>
    <row r="363" spans="9:9">
      <c r="I363" s="1"/>
    </row>
    <row r="364" spans="9:9">
      <c r="I364" s="1"/>
    </row>
    <row r="365" spans="9:9">
      <c r="I365" s="1"/>
    </row>
    <row r="366" spans="9:9">
      <c r="I366" s="1"/>
    </row>
    <row r="367" spans="9:9">
      <c r="I367" s="1"/>
    </row>
    <row r="368" spans="9:9">
      <c r="I368" s="1"/>
    </row>
    <row r="369" spans="9:9">
      <c r="I369" s="1"/>
    </row>
    <row r="370" spans="9:9">
      <c r="I370" s="1"/>
    </row>
    <row r="371" spans="9:9">
      <c r="I371" s="1"/>
    </row>
    <row r="372" spans="9:9">
      <c r="I372" s="1"/>
    </row>
    <row r="373" spans="9:9">
      <c r="I373" s="1"/>
    </row>
    <row r="374" spans="9:9">
      <c r="I374" s="1"/>
    </row>
    <row r="375" spans="9:9">
      <c r="I375" s="1"/>
    </row>
    <row r="376" spans="9:9">
      <c r="I376" s="1"/>
    </row>
    <row r="377" spans="9:9">
      <c r="I377" s="1"/>
    </row>
    <row r="378" spans="9:9">
      <c r="I378" s="1"/>
    </row>
    <row r="379" spans="9:9">
      <c r="I379" s="1"/>
    </row>
    <row r="380" spans="9:9">
      <c r="I380" s="1"/>
    </row>
    <row r="381" spans="9:9">
      <c r="I381" s="1"/>
    </row>
    <row r="382" spans="9:9">
      <c r="I382" s="1"/>
    </row>
    <row r="383" spans="9:9">
      <c r="I383" s="1"/>
    </row>
    <row r="384" spans="9:9">
      <c r="I384" s="1"/>
    </row>
    <row r="385" spans="9:9">
      <c r="I385" s="1"/>
    </row>
    <row r="386" spans="9:9">
      <c r="I386" s="1"/>
    </row>
    <row r="387" spans="9:9">
      <c r="I387" s="1"/>
    </row>
    <row r="388" spans="9:9">
      <c r="I388" s="1"/>
    </row>
    <row r="389" spans="9:9">
      <c r="I389" s="1"/>
    </row>
    <row r="390" spans="9:9">
      <c r="I390" s="1"/>
    </row>
    <row r="391" spans="9:9">
      <c r="I391" s="1"/>
    </row>
    <row r="392" spans="9:9">
      <c r="I392" s="1"/>
    </row>
    <row r="393" spans="9:9">
      <c r="I393" s="1"/>
    </row>
    <row r="394" spans="9:9">
      <c r="I394" s="1"/>
    </row>
    <row r="395" spans="9:9">
      <c r="I395" s="1"/>
    </row>
    <row r="396" spans="9:9">
      <c r="I396" s="1"/>
    </row>
    <row r="397" spans="9:9">
      <c r="I397" s="1"/>
    </row>
    <row r="398" spans="9:9">
      <c r="I398" s="1"/>
    </row>
    <row r="399" spans="9:9">
      <c r="I399" s="1"/>
    </row>
    <row r="400" spans="9:9">
      <c r="I400" s="1"/>
    </row>
    <row r="401" spans="9:9">
      <c r="I401" s="1"/>
    </row>
    <row r="402" spans="9:9">
      <c r="I402" s="1"/>
    </row>
    <row r="403" spans="9:9">
      <c r="I403" s="1"/>
    </row>
    <row r="404" spans="9:9">
      <c r="I404" s="1"/>
    </row>
    <row r="405" spans="9:9">
      <c r="I405" s="1"/>
    </row>
    <row r="406" spans="9:9">
      <c r="I406" s="1"/>
    </row>
    <row r="407" spans="9:9">
      <c r="I407" s="1"/>
    </row>
    <row r="408" spans="9:9">
      <c r="I408" s="1"/>
    </row>
    <row r="409" spans="9:9">
      <c r="I409" s="1"/>
    </row>
    <row r="410" spans="9:9">
      <c r="I410" s="1"/>
    </row>
    <row r="411" spans="9:9">
      <c r="I411" s="1"/>
    </row>
    <row r="412" spans="9:9">
      <c r="I412" s="1"/>
    </row>
    <row r="413" spans="9:9">
      <c r="I413" s="1"/>
    </row>
    <row r="414" spans="9:9">
      <c r="I414" s="1"/>
    </row>
    <row r="415" spans="9:9">
      <c r="I415" s="1"/>
    </row>
    <row r="416" spans="9:9">
      <c r="I416" s="1"/>
    </row>
    <row r="417" spans="9:9">
      <c r="I417" s="1"/>
    </row>
    <row r="418" spans="9:9">
      <c r="I418" s="1"/>
    </row>
    <row r="419" spans="9:9">
      <c r="I419" s="1"/>
    </row>
    <row r="420" spans="9:9">
      <c r="I420" s="1"/>
    </row>
    <row r="421" spans="9:9">
      <c r="I421" s="1"/>
    </row>
    <row r="422" spans="9:9">
      <c r="I422" s="1"/>
    </row>
    <row r="423" spans="9:9">
      <c r="I423" s="1"/>
    </row>
    <row r="424" spans="9:9">
      <c r="I424" s="1"/>
    </row>
    <row r="425" spans="9:9">
      <c r="I425" s="1"/>
    </row>
    <row r="426" spans="9:9">
      <c r="I426" s="1"/>
    </row>
    <row r="427" spans="9:9">
      <c r="I427" s="1"/>
    </row>
    <row r="428" spans="9:9">
      <c r="I428" s="1"/>
    </row>
    <row r="429" spans="9:9">
      <c r="I429" s="1"/>
    </row>
    <row r="430" spans="9:9">
      <c r="I430" s="1"/>
    </row>
    <row r="431" spans="9:9">
      <c r="I431" s="1"/>
    </row>
    <row r="432" spans="9:9">
      <c r="I432" s="1"/>
    </row>
    <row r="433" spans="9:9">
      <c r="I433" s="1"/>
    </row>
    <row r="434" spans="9:9">
      <c r="I434" s="1"/>
    </row>
    <row r="435" spans="9:9">
      <c r="I435" s="1"/>
    </row>
    <row r="436" spans="9:9">
      <c r="I436" s="1"/>
    </row>
    <row r="437" spans="9:9">
      <c r="I437" s="1"/>
    </row>
    <row r="438" spans="9:9">
      <c r="I438" s="1"/>
    </row>
    <row r="439" spans="9:9">
      <c r="I439" s="1"/>
    </row>
    <row r="440" spans="9:9">
      <c r="I440" s="1"/>
    </row>
  </sheetData>
  <mergeCells count="191">
    <mergeCell ref="K263:K269"/>
    <mergeCell ref="K270:K276"/>
    <mergeCell ref="K200:K206"/>
    <mergeCell ref="K207:K213"/>
    <mergeCell ref="K214:K220"/>
    <mergeCell ref="K221:K227"/>
    <mergeCell ref="K228:K234"/>
    <mergeCell ref="K235:K241"/>
    <mergeCell ref="K242:K248"/>
    <mergeCell ref="K249:K255"/>
    <mergeCell ref="K256:K262"/>
    <mergeCell ref="K137:K143"/>
    <mergeCell ref="K144:K150"/>
    <mergeCell ref="K151:K157"/>
    <mergeCell ref="K158:K164"/>
    <mergeCell ref="K165:K171"/>
    <mergeCell ref="K172:K178"/>
    <mergeCell ref="K179:K185"/>
    <mergeCell ref="K186:K192"/>
    <mergeCell ref="K193:K199"/>
    <mergeCell ref="G276:G282"/>
    <mergeCell ref="H276:H282"/>
    <mergeCell ref="B283:B289"/>
    <mergeCell ref="D283:D289"/>
    <mergeCell ref="G283:G289"/>
    <mergeCell ref="H283:H289"/>
    <mergeCell ref="B269:B275"/>
    <mergeCell ref="D269:D275"/>
    <mergeCell ref="G269:G275"/>
    <mergeCell ref="H269:H275"/>
    <mergeCell ref="B262:B268"/>
    <mergeCell ref="D262:D268"/>
    <mergeCell ref="G262:G268"/>
    <mergeCell ref="H262:H268"/>
    <mergeCell ref="G255:G261"/>
    <mergeCell ref="H255:H261"/>
    <mergeCell ref="G248:G254"/>
    <mergeCell ref="H248:H254"/>
    <mergeCell ref="B241:B247"/>
    <mergeCell ref="D241:D247"/>
    <mergeCell ref="G241:G247"/>
    <mergeCell ref="H241:H247"/>
    <mergeCell ref="B276:B282"/>
    <mergeCell ref="D276:D282"/>
    <mergeCell ref="B255:B261"/>
    <mergeCell ref="D255:D261"/>
    <mergeCell ref="B248:B254"/>
    <mergeCell ref="D248:D254"/>
    <mergeCell ref="H227:H233"/>
    <mergeCell ref="B234:B240"/>
    <mergeCell ref="D234:D240"/>
    <mergeCell ref="G234:G240"/>
    <mergeCell ref="H234:H240"/>
    <mergeCell ref="B227:B233"/>
    <mergeCell ref="D227:D233"/>
    <mergeCell ref="G213:G219"/>
    <mergeCell ref="H213:H219"/>
    <mergeCell ref="B220:B226"/>
    <mergeCell ref="D220:D226"/>
    <mergeCell ref="G220:G226"/>
    <mergeCell ref="H220:H226"/>
    <mergeCell ref="G227:G233"/>
    <mergeCell ref="H199:H205"/>
    <mergeCell ref="B206:B212"/>
    <mergeCell ref="D206:D212"/>
    <mergeCell ref="G206:G212"/>
    <mergeCell ref="H206:H212"/>
    <mergeCell ref="B213:B219"/>
    <mergeCell ref="D213:D219"/>
    <mergeCell ref="B199:B205"/>
    <mergeCell ref="D199:D205"/>
    <mergeCell ref="G199:G205"/>
    <mergeCell ref="H192:H198"/>
    <mergeCell ref="B185:B191"/>
    <mergeCell ref="D185:D191"/>
    <mergeCell ref="G185:G191"/>
    <mergeCell ref="H185:H191"/>
    <mergeCell ref="B192:B198"/>
    <mergeCell ref="D192:D198"/>
    <mergeCell ref="G192:G198"/>
    <mergeCell ref="H171:H177"/>
    <mergeCell ref="B178:B184"/>
    <mergeCell ref="D178:D184"/>
    <mergeCell ref="G178:G184"/>
    <mergeCell ref="H178:H184"/>
    <mergeCell ref="G157:G163"/>
    <mergeCell ref="H157:H163"/>
    <mergeCell ref="B164:B170"/>
    <mergeCell ref="D164:D170"/>
    <mergeCell ref="G164:G170"/>
    <mergeCell ref="H164:H170"/>
    <mergeCell ref="B171:B177"/>
    <mergeCell ref="D171:D177"/>
    <mergeCell ref="B157:B163"/>
    <mergeCell ref="D157:D163"/>
    <mergeCell ref="G171:G177"/>
    <mergeCell ref="B150:B156"/>
    <mergeCell ref="D150:D156"/>
    <mergeCell ref="G150:G156"/>
    <mergeCell ref="H150:H156"/>
    <mergeCell ref="D76:D82"/>
    <mergeCell ref="B76:B82"/>
    <mergeCell ref="G132:G138"/>
    <mergeCell ref="H132:H138"/>
    <mergeCell ref="B139:B145"/>
    <mergeCell ref="D139:D145"/>
    <mergeCell ref="G139:G145"/>
    <mergeCell ref="H139:H145"/>
    <mergeCell ref="B118:B124"/>
    <mergeCell ref="D118:D124"/>
    <mergeCell ref="G118:G124"/>
    <mergeCell ref="H118:H124"/>
    <mergeCell ref="B125:B131"/>
    <mergeCell ref="D125:D131"/>
    <mergeCell ref="G125:G131"/>
    <mergeCell ref="H125:H131"/>
    <mergeCell ref="G111:G117"/>
    <mergeCell ref="H111:H117"/>
    <mergeCell ref="G104:G110"/>
    <mergeCell ref="H104:H110"/>
    <mergeCell ref="B111:B117"/>
    <mergeCell ref="B104:B110"/>
    <mergeCell ref="D104:D110"/>
    <mergeCell ref="B55:B61"/>
    <mergeCell ref="G55:G61"/>
    <mergeCell ref="H55:H61"/>
    <mergeCell ref="D55:D61"/>
    <mergeCell ref="B97:B103"/>
    <mergeCell ref="D97:D103"/>
    <mergeCell ref="G97:G103"/>
    <mergeCell ref="H97:H103"/>
    <mergeCell ref="G83:G89"/>
    <mergeCell ref="H83:H89"/>
    <mergeCell ref="B90:B96"/>
    <mergeCell ref="D90:D96"/>
    <mergeCell ref="G90:G96"/>
    <mergeCell ref="H90:H96"/>
    <mergeCell ref="B83:B89"/>
    <mergeCell ref="D83:D89"/>
    <mergeCell ref="G20:G26"/>
    <mergeCell ref="H20:H26"/>
    <mergeCell ref="B41:B47"/>
    <mergeCell ref="D34:D40"/>
    <mergeCell ref="B20:B26"/>
    <mergeCell ref="B13:B19"/>
    <mergeCell ref="D13:D19"/>
    <mergeCell ref="G13:G19"/>
    <mergeCell ref="H13:H19"/>
    <mergeCell ref="G34:G40"/>
    <mergeCell ref="H34:H40"/>
    <mergeCell ref="B27:B33"/>
    <mergeCell ref="D27:D33"/>
    <mergeCell ref="B132:B138"/>
    <mergeCell ref="D132:D138"/>
    <mergeCell ref="D111:D117"/>
    <mergeCell ref="G27:G33"/>
    <mergeCell ref="H27:H33"/>
    <mergeCell ref="G76:G82"/>
    <mergeCell ref="H76:H82"/>
    <mergeCell ref="B62:B68"/>
    <mergeCell ref="D62:D68"/>
    <mergeCell ref="B34:B40"/>
    <mergeCell ref="D41:D47"/>
    <mergeCell ref="G41:G47"/>
    <mergeCell ref="H41:H47"/>
    <mergeCell ref="B48:B54"/>
    <mergeCell ref="D48:D54"/>
    <mergeCell ref="G48:G54"/>
    <mergeCell ref="H48:H54"/>
    <mergeCell ref="G62:G68"/>
    <mergeCell ref="H62:H68"/>
    <mergeCell ref="B69:B75"/>
    <mergeCell ref="D69:D75"/>
    <mergeCell ref="G69:G75"/>
    <mergeCell ref="H69:H75"/>
    <mergeCell ref="K5:K6"/>
    <mergeCell ref="L5:L6"/>
    <mergeCell ref="M5:M6"/>
    <mergeCell ref="N5:O5"/>
    <mergeCell ref="P31:P32"/>
    <mergeCell ref="Q31:Q32"/>
    <mergeCell ref="K31:K32"/>
    <mergeCell ref="L31:L32"/>
    <mergeCell ref="D20:D26"/>
    <mergeCell ref="M31:M32"/>
    <mergeCell ref="N31:N32"/>
    <mergeCell ref="O31:O32"/>
    <mergeCell ref="B6:B12"/>
    <mergeCell ref="D6:D12"/>
    <mergeCell ref="G6:G12"/>
    <mergeCell ref="H6:H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H191"/>
  <sheetViews>
    <sheetView topLeftCell="A91" zoomScale="60" zoomScaleNormal="60" workbookViewId="0">
      <selection activeCell="G128" sqref="G128"/>
    </sheetView>
  </sheetViews>
  <sheetFormatPr defaultRowHeight="15"/>
  <cols>
    <col min="3" max="3" width="13" customWidth="1"/>
    <col min="5" max="5" width="47.42578125" style="95" customWidth="1"/>
    <col min="6" max="6" width="25.5703125" style="95" customWidth="1"/>
    <col min="8" max="8" width="25.85546875" customWidth="1"/>
  </cols>
  <sheetData>
    <row r="1" spans="1:8" ht="15.75">
      <c r="A1" s="1"/>
      <c r="B1" s="1"/>
      <c r="C1" s="1"/>
      <c r="D1" s="2"/>
    </row>
    <row r="2" spans="1:8" ht="15.75">
      <c r="A2" s="1"/>
      <c r="B2" s="4" t="s">
        <v>80</v>
      </c>
      <c r="C2" s="1"/>
      <c r="D2" s="2"/>
    </row>
    <row r="3" spans="1:8" ht="15.75">
      <c r="A3" s="1"/>
      <c r="B3" s="4" t="s">
        <v>81</v>
      </c>
      <c r="C3" s="1"/>
      <c r="D3" s="2"/>
    </row>
    <row r="4" spans="1:8" ht="15.75">
      <c r="A4" s="1"/>
      <c r="B4" s="1"/>
      <c r="C4" s="1"/>
      <c r="D4" s="2"/>
    </row>
    <row r="5" spans="1:8" ht="15.75">
      <c r="A5" s="1"/>
      <c r="B5" s="5" t="s">
        <v>2</v>
      </c>
      <c r="C5" s="5" t="s">
        <v>3</v>
      </c>
      <c r="D5" s="5" t="s">
        <v>4</v>
      </c>
      <c r="E5" s="92" t="s">
        <v>89</v>
      </c>
      <c r="F5" s="92" t="s">
        <v>90</v>
      </c>
      <c r="G5" s="55"/>
      <c r="H5" s="53" t="s">
        <v>91</v>
      </c>
    </row>
    <row r="6" spans="1:8" ht="15.75">
      <c r="A6" s="1"/>
      <c r="B6" s="103">
        <v>3</v>
      </c>
      <c r="C6" s="7">
        <v>2016</v>
      </c>
      <c r="D6" s="103" t="s">
        <v>9</v>
      </c>
      <c r="E6" s="86">
        <v>1</v>
      </c>
      <c r="F6" s="86">
        <v>3</v>
      </c>
      <c r="G6" s="56">
        <v>1</v>
      </c>
      <c r="H6" s="57">
        <f>E6/F6*G6</f>
        <v>0.33333333333333331</v>
      </c>
    </row>
    <row r="7" spans="1:8" ht="15.75">
      <c r="A7" s="1"/>
      <c r="B7" s="104"/>
      <c r="C7" s="7">
        <v>2017</v>
      </c>
      <c r="D7" s="104"/>
      <c r="E7" s="86">
        <v>1</v>
      </c>
      <c r="F7" s="86">
        <v>3</v>
      </c>
      <c r="G7" s="54">
        <v>1</v>
      </c>
      <c r="H7" s="57">
        <f t="shared" ref="H7:H70" si="0">E7/F7*G7</f>
        <v>0.33333333333333331</v>
      </c>
    </row>
    <row r="8" spans="1:8" ht="15.75">
      <c r="A8" s="1"/>
      <c r="B8" s="104"/>
      <c r="C8" s="7">
        <v>2018</v>
      </c>
      <c r="D8" s="104"/>
      <c r="E8" s="86">
        <v>1</v>
      </c>
      <c r="F8" s="86">
        <v>3</v>
      </c>
      <c r="G8" s="54">
        <v>1</v>
      </c>
      <c r="H8" s="57">
        <f t="shared" si="0"/>
        <v>0.33333333333333331</v>
      </c>
    </row>
    <row r="9" spans="1:8" ht="15.75">
      <c r="A9" s="1"/>
      <c r="B9" s="104"/>
      <c r="C9" s="7">
        <v>2019</v>
      </c>
      <c r="D9" s="104"/>
      <c r="E9" s="86">
        <v>1</v>
      </c>
      <c r="F9" s="86">
        <v>3</v>
      </c>
      <c r="G9" s="54">
        <v>1</v>
      </c>
      <c r="H9" s="57">
        <f t="shared" si="0"/>
        <v>0.33333333333333331</v>
      </c>
    </row>
    <row r="10" spans="1:8" ht="15.75">
      <c r="A10" s="1"/>
      <c r="B10" s="104"/>
      <c r="C10" s="7">
        <v>2020</v>
      </c>
      <c r="D10" s="104"/>
      <c r="E10" s="86">
        <v>1</v>
      </c>
      <c r="F10" s="86">
        <v>3</v>
      </c>
      <c r="G10" s="54">
        <v>1</v>
      </c>
      <c r="H10" s="57">
        <f t="shared" si="0"/>
        <v>0.33333333333333331</v>
      </c>
    </row>
    <row r="11" spans="1:8" ht="15.75">
      <c r="A11" s="1"/>
      <c r="B11" s="105"/>
      <c r="C11" s="7">
        <v>2021</v>
      </c>
      <c r="D11" s="105"/>
      <c r="E11" s="86">
        <v>1</v>
      </c>
      <c r="F11" s="86">
        <v>3</v>
      </c>
      <c r="G11" s="54">
        <v>1</v>
      </c>
      <c r="H11" s="57">
        <f t="shared" si="0"/>
        <v>0.33333333333333331</v>
      </c>
    </row>
    <row r="12" spans="1:8" ht="15.75">
      <c r="A12" s="1"/>
      <c r="B12" s="103">
        <v>6</v>
      </c>
      <c r="C12" s="7">
        <v>2016</v>
      </c>
      <c r="D12" s="103" t="s">
        <v>11</v>
      </c>
      <c r="E12" s="96">
        <v>2</v>
      </c>
      <c r="F12" s="96">
        <v>5</v>
      </c>
      <c r="G12" s="56">
        <v>1</v>
      </c>
      <c r="H12" s="57">
        <f t="shared" si="0"/>
        <v>0.4</v>
      </c>
    </row>
    <row r="13" spans="1:8" ht="15.75">
      <c r="A13" s="1"/>
      <c r="B13" s="104"/>
      <c r="C13" s="7">
        <v>2017</v>
      </c>
      <c r="D13" s="104"/>
      <c r="E13" s="96">
        <v>2</v>
      </c>
      <c r="F13" s="96">
        <v>5</v>
      </c>
      <c r="G13" s="54">
        <v>1</v>
      </c>
      <c r="H13" s="57">
        <f t="shared" si="0"/>
        <v>0.4</v>
      </c>
    </row>
    <row r="14" spans="1:8" ht="15.75">
      <c r="A14" s="1"/>
      <c r="B14" s="104"/>
      <c r="C14" s="7">
        <v>2018</v>
      </c>
      <c r="D14" s="104"/>
      <c r="E14" s="96">
        <v>2</v>
      </c>
      <c r="F14" s="96">
        <v>5</v>
      </c>
      <c r="G14" s="54">
        <v>1</v>
      </c>
      <c r="H14" s="57">
        <f t="shared" si="0"/>
        <v>0.4</v>
      </c>
    </row>
    <row r="15" spans="1:8" ht="15.75">
      <c r="A15" s="1"/>
      <c r="B15" s="104"/>
      <c r="C15" s="7">
        <v>2019</v>
      </c>
      <c r="D15" s="104"/>
      <c r="E15" s="96">
        <v>2</v>
      </c>
      <c r="F15" s="96">
        <v>5</v>
      </c>
      <c r="G15" s="54">
        <v>1</v>
      </c>
      <c r="H15" s="57">
        <f t="shared" si="0"/>
        <v>0.4</v>
      </c>
    </row>
    <row r="16" spans="1:8" ht="15.75">
      <c r="A16" s="1"/>
      <c r="B16" s="104"/>
      <c r="C16" s="7">
        <v>2020</v>
      </c>
      <c r="D16" s="104"/>
      <c r="E16" s="96">
        <v>2</v>
      </c>
      <c r="F16" s="96">
        <v>5</v>
      </c>
      <c r="G16" s="54">
        <v>1</v>
      </c>
      <c r="H16" s="57">
        <f t="shared" si="0"/>
        <v>0.4</v>
      </c>
    </row>
    <row r="17" spans="1:8" ht="15.75">
      <c r="A17" s="1"/>
      <c r="B17" s="105"/>
      <c r="C17" s="7">
        <v>2021</v>
      </c>
      <c r="D17" s="105"/>
      <c r="E17" s="96">
        <v>2</v>
      </c>
      <c r="F17" s="96">
        <v>5</v>
      </c>
      <c r="G17" s="54">
        <v>1</v>
      </c>
      <c r="H17" s="57">
        <f t="shared" si="0"/>
        <v>0.4</v>
      </c>
    </row>
    <row r="18" spans="1:8" ht="15.75">
      <c r="A18" s="1"/>
      <c r="B18" s="103">
        <v>7</v>
      </c>
      <c r="C18" s="7">
        <v>2016</v>
      </c>
      <c r="D18" s="103" t="s">
        <v>12</v>
      </c>
      <c r="E18" s="86">
        <v>3</v>
      </c>
      <c r="F18" s="86">
        <v>6</v>
      </c>
      <c r="G18" s="54">
        <v>1</v>
      </c>
      <c r="H18" s="57">
        <f t="shared" si="0"/>
        <v>0.5</v>
      </c>
    </row>
    <row r="19" spans="1:8" ht="15.75">
      <c r="A19" s="1"/>
      <c r="B19" s="104"/>
      <c r="C19" s="7">
        <v>2017</v>
      </c>
      <c r="D19" s="104"/>
      <c r="E19" s="86">
        <v>3</v>
      </c>
      <c r="F19" s="86">
        <v>6</v>
      </c>
      <c r="G19" s="54">
        <v>1</v>
      </c>
      <c r="H19" s="57">
        <f t="shared" si="0"/>
        <v>0.5</v>
      </c>
    </row>
    <row r="20" spans="1:8" ht="15.75">
      <c r="A20" s="1"/>
      <c r="B20" s="104"/>
      <c r="C20" s="7">
        <v>2018</v>
      </c>
      <c r="D20" s="104"/>
      <c r="E20" s="86">
        <v>3</v>
      </c>
      <c r="F20" s="86">
        <v>6</v>
      </c>
      <c r="G20" s="54">
        <v>1</v>
      </c>
      <c r="H20" s="57">
        <f t="shared" si="0"/>
        <v>0.5</v>
      </c>
    </row>
    <row r="21" spans="1:8" ht="15.75">
      <c r="A21" s="1"/>
      <c r="B21" s="104"/>
      <c r="C21" s="7">
        <v>2019</v>
      </c>
      <c r="D21" s="104"/>
      <c r="E21" s="86">
        <v>3</v>
      </c>
      <c r="F21" s="86">
        <v>6</v>
      </c>
      <c r="G21" s="54">
        <v>1</v>
      </c>
      <c r="H21" s="57">
        <f t="shared" si="0"/>
        <v>0.5</v>
      </c>
    </row>
    <row r="22" spans="1:8" ht="15.75">
      <c r="A22" s="1"/>
      <c r="B22" s="104"/>
      <c r="C22" s="7">
        <v>2020</v>
      </c>
      <c r="D22" s="104"/>
      <c r="E22" s="86">
        <v>3</v>
      </c>
      <c r="F22" s="86">
        <v>7</v>
      </c>
      <c r="G22" s="54">
        <v>1</v>
      </c>
      <c r="H22" s="57">
        <f t="shared" si="0"/>
        <v>0.42857142857142855</v>
      </c>
    </row>
    <row r="23" spans="1:8" ht="15.75">
      <c r="A23" s="1"/>
      <c r="B23" s="105"/>
      <c r="C23" s="7">
        <v>2021</v>
      </c>
      <c r="D23" s="105"/>
      <c r="E23" s="86">
        <v>2</v>
      </c>
      <c r="F23" s="86">
        <v>6</v>
      </c>
      <c r="G23" s="54">
        <v>1</v>
      </c>
      <c r="H23" s="57">
        <f t="shared" si="0"/>
        <v>0.33333333333333331</v>
      </c>
    </row>
    <row r="24" spans="1:8" ht="15.75">
      <c r="A24" s="1"/>
      <c r="B24" s="103">
        <v>8</v>
      </c>
      <c r="C24" s="7">
        <v>2016</v>
      </c>
      <c r="D24" s="103" t="s">
        <v>13</v>
      </c>
      <c r="E24" s="86">
        <v>2</v>
      </c>
      <c r="F24" s="86">
        <v>4</v>
      </c>
      <c r="G24" s="54">
        <v>1</v>
      </c>
      <c r="H24" s="57">
        <f t="shared" si="0"/>
        <v>0.5</v>
      </c>
    </row>
    <row r="25" spans="1:8" ht="15.75">
      <c r="A25" s="1"/>
      <c r="B25" s="104"/>
      <c r="C25" s="7">
        <v>2017</v>
      </c>
      <c r="D25" s="104"/>
      <c r="E25" s="86">
        <v>2</v>
      </c>
      <c r="F25" s="86">
        <v>4</v>
      </c>
      <c r="G25" s="54">
        <v>1</v>
      </c>
      <c r="H25" s="57">
        <f t="shared" si="0"/>
        <v>0.5</v>
      </c>
    </row>
    <row r="26" spans="1:8" ht="15.75">
      <c r="A26" s="1"/>
      <c r="B26" s="104"/>
      <c r="C26" s="7">
        <v>2018</v>
      </c>
      <c r="D26" s="104"/>
      <c r="E26" s="86">
        <v>2</v>
      </c>
      <c r="F26" s="86">
        <v>4</v>
      </c>
      <c r="G26" s="54">
        <v>1</v>
      </c>
      <c r="H26" s="57">
        <f t="shared" si="0"/>
        <v>0.5</v>
      </c>
    </row>
    <row r="27" spans="1:8" ht="15.75">
      <c r="A27" s="1"/>
      <c r="B27" s="104"/>
      <c r="C27" s="7">
        <v>2019</v>
      </c>
      <c r="D27" s="104"/>
      <c r="E27" s="86">
        <v>2</v>
      </c>
      <c r="F27" s="86">
        <v>4</v>
      </c>
      <c r="G27" s="54">
        <v>1</v>
      </c>
      <c r="H27" s="57">
        <f t="shared" si="0"/>
        <v>0.5</v>
      </c>
    </row>
    <row r="28" spans="1:8" ht="15.75">
      <c r="A28" s="1"/>
      <c r="B28" s="104"/>
      <c r="C28" s="7">
        <v>2020</v>
      </c>
      <c r="D28" s="104"/>
      <c r="E28" s="86">
        <v>2</v>
      </c>
      <c r="F28" s="86">
        <v>4</v>
      </c>
      <c r="G28" s="54">
        <v>1</v>
      </c>
      <c r="H28" s="57">
        <f t="shared" si="0"/>
        <v>0.5</v>
      </c>
    </row>
    <row r="29" spans="1:8" ht="15.75">
      <c r="A29" s="1"/>
      <c r="B29" s="105"/>
      <c r="C29" s="7">
        <v>2021</v>
      </c>
      <c r="D29" s="105"/>
      <c r="E29" s="86">
        <v>2</v>
      </c>
      <c r="F29" s="86">
        <v>4</v>
      </c>
      <c r="G29" s="54">
        <v>1</v>
      </c>
      <c r="H29" s="57">
        <f t="shared" si="0"/>
        <v>0.5</v>
      </c>
    </row>
    <row r="30" spans="1:8" ht="15.75">
      <c r="A30" s="1"/>
      <c r="B30" s="103">
        <v>9</v>
      </c>
      <c r="C30" s="7">
        <v>2016</v>
      </c>
      <c r="D30" s="103" t="s">
        <v>14</v>
      </c>
      <c r="E30" s="86">
        <v>2</v>
      </c>
      <c r="F30" s="86">
        <v>5</v>
      </c>
      <c r="G30" s="54">
        <v>1</v>
      </c>
      <c r="H30" s="57">
        <f t="shared" si="0"/>
        <v>0.4</v>
      </c>
    </row>
    <row r="31" spans="1:8" ht="15.75">
      <c r="A31" s="1"/>
      <c r="B31" s="104"/>
      <c r="C31" s="7">
        <v>2017</v>
      </c>
      <c r="D31" s="104"/>
      <c r="E31" s="86">
        <v>2</v>
      </c>
      <c r="F31" s="86">
        <v>5</v>
      </c>
      <c r="G31" s="54">
        <v>1</v>
      </c>
      <c r="H31" s="57">
        <f t="shared" si="0"/>
        <v>0.4</v>
      </c>
    </row>
    <row r="32" spans="1:8" ht="15.75">
      <c r="A32" s="1"/>
      <c r="B32" s="104"/>
      <c r="C32" s="7">
        <v>2018</v>
      </c>
      <c r="D32" s="104"/>
      <c r="E32" s="86">
        <v>2</v>
      </c>
      <c r="F32" s="86">
        <v>6</v>
      </c>
      <c r="G32" s="54">
        <v>1</v>
      </c>
      <c r="H32" s="57">
        <f t="shared" si="0"/>
        <v>0.33333333333333331</v>
      </c>
    </row>
    <row r="33" spans="1:8" ht="15.75">
      <c r="A33" s="1"/>
      <c r="B33" s="104"/>
      <c r="C33" s="7">
        <v>2019</v>
      </c>
      <c r="D33" s="104"/>
      <c r="E33" s="86">
        <v>3</v>
      </c>
      <c r="F33" s="86">
        <v>7</v>
      </c>
      <c r="G33" s="54">
        <v>1</v>
      </c>
      <c r="H33" s="57">
        <f t="shared" si="0"/>
        <v>0.42857142857142855</v>
      </c>
    </row>
    <row r="34" spans="1:8" ht="15.75">
      <c r="A34" s="1"/>
      <c r="B34" s="104"/>
      <c r="C34" s="7">
        <v>2020</v>
      </c>
      <c r="D34" s="104"/>
      <c r="E34" s="86">
        <v>2</v>
      </c>
      <c r="F34" s="86">
        <v>4</v>
      </c>
      <c r="G34" s="54">
        <v>1</v>
      </c>
      <c r="H34" s="57">
        <f t="shared" si="0"/>
        <v>0.5</v>
      </c>
    </row>
    <row r="35" spans="1:8" ht="15.75">
      <c r="A35" s="1"/>
      <c r="B35" s="105"/>
      <c r="C35" s="7">
        <v>2021</v>
      </c>
      <c r="D35" s="105"/>
      <c r="E35" s="86">
        <v>2</v>
      </c>
      <c r="F35" s="86">
        <v>4</v>
      </c>
      <c r="G35" s="54">
        <v>1</v>
      </c>
      <c r="H35" s="57">
        <f t="shared" si="0"/>
        <v>0.5</v>
      </c>
    </row>
    <row r="36" spans="1:8" ht="15.75">
      <c r="A36" s="1"/>
      <c r="B36" s="103">
        <v>11</v>
      </c>
      <c r="C36" s="7">
        <v>2016</v>
      </c>
      <c r="D36" s="103" t="s">
        <v>15</v>
      </c>
      <c r="E36" s="96">
        <v>3</v>
      </c>
      <c r="F36" s="96">
        <v>6</v>
      </c>
      <c r="G36" s="56">
        <v>1</v>
      </c>
      <c r="H36" s="57">
        <f t="shared" si="0"/>
        <v>0.5</v>
      </c>
    </row>
    <row r="37" spans="1:8" ht="15.75">
      <c r="A37" s="1"/>
      <c r="B37" s="104"/>
      <c r="C37" s="7">
        <v>2017</v>
      </c>
      <c r="D37" s="104"/>
      <c r="E37" s="96">
        <v>3</v>
      </c>
      <c r="F37" s="96">
        <v>6</v>
      </c>
      <c r="G37" s="54">
        <v>1</v>
      </c>
      <c r="H37" s="57">
        <f t="shared" si="0"/>
        <v>0.5</v>
      </c>
    </row>
    <row r="38" spans="1:8" ht="15.75">
      <c r="A38" s="1"/>
      <c r="B38" s="104"/>
      <c r="C38" s="7">
        <v>2018</v>
      </c>
      <c r="D38" s="104"/>
      <c r="E38" s="96">
        <v>3</v>
      </c>
      <c r="F38" s="96">
        <v>6</v>
      </c>
      <c r="G38" s="54">
        <v>1</v>
      </c>
      <c r="H38" s="57">
        <f t="shared" si="0"/>
        <v>0.5</v>
      </c>
    </row>
    <row r="39" spans="1:8" ht="15.75">
      <c r="A39" s="1"/>
      <c r="B39" s="104"/>
      <c r="C39" s="7">
        <v>2019</v>
      </c>
      <c r="D39" s="104"/>
      <c r="E39" s="96">
        <v>3</v>
      </c>
      <c r="F39" s="96">
        <v>6</v>
      </c>
      <c r="G39" s="54">
        <v>1</v>
      </c>
      <c r="H39" s="57">
        <f t="shared" si="0"/>
        <v>0.5</v>
      </c>
    </row>
    <row r="40" spans="1:8" ht="15.75">
      <c r="A40" s="1"/>
      <c r="B40" s="104"/>
      <c r="C40" s="7">
        <v>2020</v>
      </c>
      <c r="D40" s="104"/>
      <c r="E40" s="97">
        <v>3</v>
      </c>
      <c r="F40" s="97">
        <v>6</v>
      </c>
      <c r="G40" s="54">
        <v>1</v>
      </c>
      <c r="H40" s="57">
        <f t="shared" si="0"/>
        <v>0.5</v>
      </c>
    </row>
    <row r="41" spans="1:8" ht="15.75">
      <c r="A41" s="1"/>
      <c r="B41" s="105"/>
      <c r="C41" s="7">
        <v>2021</v>
      </c>
      <c r="D41" s="105"/>
      <c r="E41" s="96">
        <v>3</v>
      </c>
      <c r="F41" s="96">
        <v>6</v>
      </c>
      <c r="G41" s="54">
        <v>1</v>
      </c>
      <c r="H41" s="57">
        <f t="shared" si="0"/>
        <v>0.5</v>
      </c>
    </row>
    <row r="42" spans="1:8" ht="15.75">
      <c r="A42" s="1"/>
      <c r="B42" s="103">
        <v>12</v>
      </c>
      <c r="C42" s="7">
        <v>2016</v>
      </c>
      <c r="D42" s="103" t="s">
        <v>16</v>
      </c>
      <c r="E42" s="96">
        <v>3</v>
      </c>
      <c r="F42" s="96">
        <v>8</v>
      </c>
      <c r="G42" s="56">
        <v>1</v>
      </c>
      <c r="H42" s="57">
        <f t="shared" si="0"/>
        <v>0.375</v>
      </c>
    </row>
    <row r="43" spans="1:8" ht="15.75">
      <c r="A43" s="1"/>
      <c r="B43" s="104"/>
      <c r="C43" s="7">
        <v>2017</v>
      </c>
      <c r="D43" s="104"/>
      <c r="E43" s="96">
        <v>3</v>
      </c>
      <c r="F43" s="96">
        <v>8</v>
      </c>
      <c r="G43" s="54">
        <v>1</v>
      </c>
      <c r="H43" s="57">
        <f t="shared" si="0"/>
        <v>0.375</v>
      </c>
    </row>
    <row r="44" spans="1:8" ht="15.75">
      <c r="A44" s="1"/>
      <c r="B44" s="104"/>
      <c r="C44" s="7">
        <v>2018</v>
      </c>
      <c r="D44" s="104"/>
      <c r="E44" s="96">
        <v>3</v>
      </c>
      <c r="F44" s="96">
        <v>8</v>
      </c>
      <c r="G44" s="54">
        <v>1</v>
      </c>
      <c r="H44" s="57">
        <f t="shared" si="0"/>
        <v>0.375</v>
      </c>
    </row>
    <row r="45" spans="1:8" ht="15.75">
      <c r="A45" s="1"/>
      <c r="B45" s="104"/>
      <c r="C45" s="7">
        <v>2019</v>
      </c>
      <c r="D45" s="104"/>
      <c r="E45" s="96">
        <v>3</v>
      </c>
      <c r="F45" s="96">
        <v>8</v>
      </c>
      <c r="G45" s="54">
        <v>1</v>
      </c>
      <c r="H45" s="57">
        <f t="shared" si="0"/>
        <v>0.375</v>
      </c>
    </row>
    <row r="46" spans="1:8" ht="15.75">
      <c r="A46" s="1"/>
      <c r="B46" s="104"/>
      <c r="C46" s="7">
        <v>2020</v>
      </c>
      <c r="D46" s="104"/>
      <c r="E46" s="96">
        <v>3</v>
      </c>
      <c r="F46" s="96">
        <v>8</v>
      </c>
      <c r="G46" s="54">
        <v>1</v>
      </c>
      <c r="H46" s="57">
        <f t="shared" si="0"/>
        <v>0.375</v>
      </c>
    </row>
    <row r="47" spans="1:8" ht="15.75">
      <c r="A47" s="1"/>
      <c r="B47" s="105"/>
      <c r="C47" s="7">
        <v>2021</v>
      </c>
      <c r="D47" s="105"/>
      <c r="E47" s="96">
        <v>3</v>
      </c>
      <c r="F47" s="96">
        <v>8</v>
      </c>
      <c r="G47" s="54">
        <v>1</v>
      </c>
      <c r="H47" s="57">
        <f t="shared" si="0"/>
        <v>0.375</v>
      </c>
    </row>
    <row r="48" spans="1:8" ht="15.75">
      <c r="A48" s="1"/>
      <c r="B48" s="103">
        <v>14</v>
      </c>
      <c r="C48" s="7">
        <v>2016</v>
      </c>
      <c r="D48" s="103" t="s">
        <v>17</v>
      </c>
      <c r="E48" s="86">
        <v>2</v>
      </c>
      <c r="F48" s="86">
        <v>4</v>
      </c>
      <c r="G48" s="54">
        <v>1</v>
      </c>
      <c r="H48" s="57">
        <f t="shared" si="0"/>
        <v>0.5</v>
      </c>
    </row>
    <row r="49" spans="1:8" ht="15.75">
      <c r="A49" s="1"/>
      <c r="B49" s="104"/>
      <c r="C49" s="7">
        <v>2017</v>
      </c>
      <c r="D49" s="104"/>
      <c r="E49" s="86">
        <v>2</v>
      </c>
      <c r="F49" s="86">
        <v>4</v>
      </c>
      <c r="G49" s="54">
        <v>1</v>
      </c>
      <c r="H49" s="57">
        <f t="shared" si="0"/>
        <v>0.5</v>
      </c>
    </row>
    <row r="50" spans="1:8" ht="15.75">
      <c r="A50" s="1"/>
      <c r="B50" s="104"/>
      <c r="C50" s="7">
        <v>2018</v>
      </c>
      <c r="D50" s="104"/>
      <c r="E50" s="86">
        <v>2</v>
      </c>
      <c r="F50" s="86">
        <v>4</v>
      </c>
      <c r="G50" s="54">
        <v>1</v>
      </c>
      <c r="H50" s="57">
        <f t="shared" si="0"/>
        <v>0.5</v>
      </c>
    </row>
    <row r="51" spans="1:8" ht="15.75">
      <c r="A51" s="1"/>
      <c r="B51" s="104"/>
      <c r="C51" s="7">
        <v>2019</v>
      </c>
      <c r="D51" s="104"/>
      <c r="E51" s="86">
        <v>2</v>
      </c>
      <c r="F51" s="86">
        <v>4</v>
      </c>
      <c r="G51" s="54">
        <v>1</v>
      </c>
      <c r="H51" s="57">
        <f t="shared" si="0"/>
        <v>0.5</v>
      </c>
    </row>
    <row r="52" spans="1:8" ht="15.75">
      <c r="A52" s="1"/>
      <c r="B52" s="104"/>
      <c r="C52" s="7">
        <v>2020</v>
      </c>
      <c r="D52" s="104"/>
      <c r="E52" s="86">
        <v>2</v>
      </c>
      <c r="F52" s="86">
        <v>4</v>
      </c>
      <c r="G52" s="54">
        <v>1</v>
      </c>
      <c r="H52" s="57">
        <f t="shared" si="0"/>
        <v>0.5</v>
      </c>
    </row>
    <row r="53" spans="1:8" ht="15.75">
      <c r="A53" s="1"/>
      <c r="B53" s="105"/>
      <c r="C53" s="7">
        <v>2021</v>
      </c>
      <c r="D53" s="105"/>
      <c r="E53" s="86">
        <v>2</v>
      </c>
      <c r="F53" s="86">
        <v>4</v>
      </c>
      <c r="G53" s="54">
        <v>1</v>
      </c>
      <c r="H53" s="57">
        <f t="shared" si="0"/>
        <v>0.5</v>
      </c>
    </row>
    <row r="54" spans="1:8" ht="15.75">
      <c r="A54" s="1"/>
      <c r="B54" s="103">
        <v>15</v>
      </c>
      <c r="C54" s="7">
        <v>2016</v>
      </c>
      <c r="D54" s="103" t="s">
        <v>18</v>
      </c>
      <c r="E54" s="86">
        <v>3</v>
      </c>
      <c r="F54" s="86">
        <v>7</v>
      </c>
      <c r="G54" s="54">
        <v>1</v>
      </c>
      <c r="H54" s="57">
        <f t="shared" si="0"/>
        <v>0.42857142857142855</v>
      </c>
    </row>
    <row r="55" spans="1:8" ht="15.75">
      <c r="A55" s="1"/>
      <c r="B55" s="104"/>
      <c r="C55" s="7">
        <v>2017</v>
      </c>
      <c r="D55" s="104"/>
      <c r="E55" s="86">
        <v>3</v>
      </c>
      <c r="F55" s="86">
        <v>7</v>
      </c>
      <c r="G55" s="54">
        <v>1</v>
      </c>
      <c r="H55" s="57">
        <f t="shared" si="0"/>
        <v>0.42857142857142855</v>
      </c>
    </row>
    <row r="56" spans="1:8" ht="15.75">
      <c r="A56" s="1"/>
      <c r="B56" s="104"/>
      <c r="C56" s="7">
        <v>2018</v>
      </c>
      <c r="D56" s="104"/>
      <c r="E56" s="86">
        <v>3</v>
      </c>
      <c r="F56" s="86">
        <v>7</v>
      </c>
      <c r="G56" s="54">
        <v>1</v>
      </c>
      <c r="H56" s="57">
        <f t="shared" si="0"/>
        <v>0.42857142857142855</v>
      </c>
    </row>
    <row r="57" spans="1:8" ht="15.75">
      <c r="A57" s="1"/>
      <c r="B57" s="104"/>
      <c r="C57" s="7">
        <v>2019</v>
      </c>
      <c r="D57" s="104"/>
      <c r="E57" s="86">
        <v>3</v>
      </c>
      <c r="F57" s="86">
        <v>7</v>
      </c>
      <c r="G57" s="54">
        <v>1</v>
      </c>
      <c r="H57" s="57">
        <f t="shared" si="0"/>
        <v>0.42857142857142855</v>
      </c>
    </row>
    <row r="58" spans="1:8" ht="15.75">
      <c r="A58" s="1"/>
      <c r="B58" s="104"/>
      <c r="C58" s="7">
        <v>2020</v>
      </c>
      <c r="D58" s="104"/>
      <c r="E58" s="86">
        <v>3</v>
      </c>
      <c r="F58" s="86">
        <v>7</v>
      </c>
      <c r="G58" s="54">
        <v>1</v>
      </c>
      <c r="H58" s="57">
        <f t="shared" si="0"/>
        <v>0.42857142857142855</v>
      </c>
    </row>
    <row r="59" spans="1:8" ht="15.75">
      <c r="A59" s="1"/>
      <c r="B59" s="105"/>
      <c r="C59" s="7">
        <v>2021</v>
      </c>
      <c r="D59" s="105"/>
      <c r="E59" s="86">
        <v>3</v>
      </c>
      <c r="F59" s="86">
        <v>7</v>
      </c>
      <c r="G59" s="54">
        <v>1</v>
      </c>
      <c r="H59" s="57">
        <f t="shared" si="0"/>
        <v>0.42857142857142855</v>
      </c>
    </row>
    <row r="60" spans="1:8" ht="15.75">
      <c r="A60" s="1"/>
      <c r="B60" s="103">
        <v>16</v>
      </c>
      <c r="C60" s="7">
        <v>2016</v>
      </c>
      <c r="D60" s="103" t="s">
        <v>19</v>
      </c>
      <c r="E60" s="86">
        <v>1</v>
      </c>
      <c r="F60" s="86">
        <v>3</v>
      </c>
      <c r="G60" s="54">
        <v>1</v>
      </c>
      <c r="H60" s="57">
        <f t="shared" si="0"/>
        <v>0.33333333333333331</v>
      </c>
    </row>
    <row r="61" spans="1:8" ht="15.75">
      <c r="A61" s="1"/>
      <c r="B61" s="104"/>
      <c r="C61" s="7">
        <v>2017</v>
      </c>
      <c r="D61" s="104"/>
      <c r="E61" s="86">
        <v>1</v>
      </c>
      <c r="F61" s="86">
        <v>3</v>
      </c>
      <c r="G61" s="54">
        <v>1</v>
      </c>
      <c r="H61" s="57">
        <f t="shared" si="0"/>
        <v>0.33333333333333331</v>
      </c>
    </row>
    <row r="62" spans="1:8" ht="15.75">
      <c r="A62" s="1"/>
      <c r="B62" s="104"/>
      <c r="C62" s="7">
        <v>2018</v>
      </c>
      <c r="D62" s="104"/>
      <c r="E62" s="86">
        <v>1</v>
      </c>
      <c r="F62" s="86">
        <v>3</v>
      </c>
      <c r="G62" s="54">
        <v>1</v>
      </c>
      <c r="H62" s="57">
        <f t="shared" si="0"/>
        <v>0.33333333333333331</v>
      </c>
    </row>
    <row r="63" spans="1:8" ht="15.75">
      <c r="A63" s="1"/>
      <c r="B63" s="104"/>
      <c r="C63" s="7">
        <v>2019</v>
      </c>
      <c r="D63" s="104"/>
      <c r="E63" s="86">
        <v>1</v>
      </c>
      <c r="F63" s="86">
        <v>2</v>
      </c>
      <c r="G63" s="54">
        <v>1</v>
      </c>
      <c r="H63" s="57">
        <f t="shared" si="0"/>
        <v>0.5</v>
      </c>
    </row>
    <row r="64" spans="1:8" ht="15.75">
      <c r="A64" s="1"/>
      <c r="B64" s="104"/>
      <c r="C64" s="7">
        <v>2020</v>
      </c>
      <c r="D64" s="104"/>
      <c r="E64" s="86">
        <v>1</v>
      </c>
      <c r="F64" s="86">
        <v>2</v>
      </c>
      <c r="G64" s="54">
        <v>1</v>
      </c>
      <c r="H64" s="57">
        <f t="shared" si="0"/>
        <v>0.5</v>
      </c>
    </row>
    <row r="65" spans="1:8" ht="15.75">
      <c r="A65" s="1"/>
      <c r="B65" s="105"/>
      <c r="C65" s="7">
        <v>2021</v>
      </c>
      <c r="D65" s="105"/>
      <c r="E65" s="86">
        <v>1</v>
      </c>
      <c r="F65" s="86">
        <v>2</v>
      </c>
      <c r="G65" s="54">
        <v>1</v>
      </c>
      <c r="H65" s="57">
        <f t="shared" si="0"/>
        <v>0.5</v>
      </c>
    </row>
    <row r="66" spans="1:8" ht="15.75">
      <c r="A66" s="1"/>
      <c r="B66" s="103">
        <v>17</v>
      </c>
      <c r="C66" s="7">
        <v>2016</v>
      </c>
      <c r="D66" s="103" t="s">
        <v>20</v>
      </c>
      <c r="E66" s="93">
        <v>3</v>
      </c>
      <c r="F66" s="93">
        <v>7</v>
      </c>
      <c r="G66" s="56">
        <v>1</v>
      </c>
      <c r="H66" s="57">
        <f>E66/F66*G66</f>
        <v>0.42857142857142855</v>
      </c>
    </row>
    <row r="67" spans="1:8" ht="15.75">
      <c r="A67" s="1"/>
      <c r="B67" s="104"/>
      <c r="C67" s="7">
        <v>2017</v>
      </c>
      <c r="D67" s="104"/>
      <c r="E67" s="96">
        <v>3</v>
      </c>
      <c r="F67" s="96">
        <v>6</v>
      </c>
      <c r="G67" s="54">
        <v>1</v>
      </c>
      <c r="H67" s="57">
        <f t="shared" si="0"/>
        <v>0.5</v>
      </c>
    </row>
    <row r="68" spans="1:8" ht="15.75">
      <c r="A68" s="1"/>
      <c r="B68" s="104"/>
      <c r="C68" s="7">
        <v>2018</v>
      </c>
      <c r="D68" s="104"/>
      <c r="E68" s="96">
        <v>3</v>
      </c>
      <c r="F68" s="96">
        <v>6</v>
      </c>
      <c r="G68" s="54">
        <v>1</v>
      </c>
      <c r="H68" s="57">
        <f t="shared" si="0"/>
        <v>0.5</v>
      </c>
    </row>
    <row r="69" spans="1:8" ht="15.75">
      <c r="A69" s="1"/>
      <c r="B69" s="104"/>
      <c r="C69" s="7">
        <v>2019</v>
      </c>
      <c r="D69" s="104"/>
      <c r="E69" s="97">
        <v>4</v>
      </c>
      <c r="F69" s="97">
        <v>8</v>
      </c>
      <c r="G69" s="54">
        <v>1</v>
      </c>
      <c r="H69" s="57">
        <f t="shared" si="0"/>
        <v>0.5</v>
      </c>
    </row>
    <row r="70" spans="1:8" ht="15.75">
      <c r="A70" s="1"/>
      <c r="B70" s="104"/>
      <c r="C70" s="7">
        <v>2020</v>
      </c>
      <c r="D70" s="104"/>
      <c r="E70" s="96">
        <v>3</v>
      </c>
      <c r="F70" s="96">
        <v>6</v>
      </c>
      <c r="G70" s="54">
        <v>1</v>
      </c>
      <c r="H70" s="57">
        <f t="shared" si="0"/>
        <v>0.5</v>
      </c>
    </row>
    <row r="71" spans="1:8" ht="15.75">
      <c r="A71" s="1"/>
      <c r="B71" s="105"/>
      <c r="C71" s="7">
        <v>2021</v>
      </c>
      <c r="D71" s="105"/>
      <c r="E71" s="96">
        <v>3</v>
      </c>
      <c r="F71" s="96">
        <v>6</v>
      </c>
      <c r="G71" s="54">
        <v>1</v>
      </c>
      <c r="H71" s="57">
        <f t="shared" ref="H71:H125" si="1">E71/F71*G71</f>
        <v>0.5</v>
      </c>
    </row>
    <row r="72" spans="1:8" ht="15.75">
      <c r="A72" s="1"/>
      <c r="B72" s="103">
        <v>18</v>
      </c>
      <c r="C72" s="7">
        <v>2016</v>
      </c>
      <c r="D72" s="103" t="s">
        <v>21</v>
      </c>
      <c r="E72" s="96">
        <v>2</v>
      </c>
      <c r="F72" s="96">
        <v>5</v>
      </c>
      <c r="G72" s="56">
        <v>1</v>
      </c>
      <c r="H72" s="57">
        <f t="shared" si="1"/>
        <v>0.4</v>
      </c>
    </row>
    <row r="73" spans="1:8" ht="15.75">
      <c r="A73" s="1"/>
      <c r="B73" s="104"/>
      <c r="C73" s="7">
        <v>2017</v>
      </c>
      <c r="D73" s="104"/>
      <c r="E73" s="96">
        <v>2</v>
      </c>
      <c r="F73" s="96">
        <v>5</v>
      </c>
      <c r="G73" s="54">
        <v>1</v>
      </c>
      <c r="H73" s="57">
        <f t="shared" si="1"/>
        <v>0.4</v>
      </c>
    </row>
    <row r="74" spans="1:8" ht="15.75">
      <c r="A74" s="1"/>
      <c r="B74" s="104"/>
      <c r="C74" s="7">
        <v>2018</v>
      </c>
      <c r="D74" s="104"/>
      <c r="E74" s="96">
        <v>2</v>
      </c>
      <c r="F74" s="96">
        <v>5</v>
      </c>
      <c r="G74" s="54">
        <v>1</v>
      </c>
      <c r="H74" s="57">
        <f t="shared" si="1"/>
        <v>0.4</v>
      </c>
    </row>
    <row r="75" spans="1:8" ht="15.75">
      <c r="A75" s="1"/>
      <c r="B75" s="104"/>
      <c r="C75" s="7">
        <v>2019</v>
      </c>
      <c r="D75" s="104"/>
      <c r="E75" s="96">
        <v>2</v>
      </c>
      <c r="F75" s="96">
        <v>5</v>
      </c>
      <c r="G75" s="54">
        <v>1</v>
      </c>
      <c r="H75" s="57">
        <f t="shared" si="1"/>
        <v>0.4</v>
      </c>
    </row>
    <row r="76" spans="1:8" ht="15.75">
      <c r="A76" s="1"/>
      <c r="B76" s="104"/>
      <c r="C76" s="7">
        <v>2020</v>
      </c>
      <c r="D76" s="104"/>
      <c r="E76" s="96">
        <v>2</v>
      </c>
      <c r="F76" s="96">
        <v>5</v>
      </c>
      <c r="G76" s="54">
        <v>1</v>
      </c>
      <c r="H76" s="57">
        <f t="shared" si="1"/>
        <v>0.4</v>
      </c>
    </row>
    <row r="77" spans="1:8" ht="15.75">
      <c r="A77" s="1"/>
      <c r="B77" s="105"/>
      <c r="C77" s="7">
        <v>2021</v>
      </c>
      <c r="D77" s="105"/>
      <c r="E77" s="96">
        <v>2</v>
      </c>
      <c r="F77" s="96">
        <v>5</v>
      </c>
      <c r="G77" s="54">
        <v>1</v>
      </c>
      <c r="H77" s="57">
        <f t="shared" si="1"/>
        <v>0.4</v>
      </c>
    </row>
    <row r="78" spans="1:8" ht="15.75">
      <c r="A78" s="1"/>
      <c r="B78" s="103">
        <v>19</v>
      </c>
      <c r="C78" s="7">
        <v>2016</v>
      </c>
      <c r="D78" s="103" t="s">
        <v>22</v>
      </c>
      <c r="E78" s="86">
        <v>1</v>
      </c>
      <c r="F78" s="86">
        <v>3</v>
      </c>
      <c r="G78" s="58">
        <v>1</v>
      </c>
      <c r="H78" s="57">
        <f t="shared" si="1"/>
        <v>0.33333333333333331</v>
      </c>
    </row>
    <row r="79" spans="1:8" ht="15.75">
      <c r="A79" s="1"/>
      <c r="B79" s="104"/>
      <c r="C79" s="7">
        <v>2017</v>
      </c>
      <c r="D79" s="104"/>
      <c r="E79" s="86">
        <v>1</v>
      </c>
      <c r="F79" s="86">
        <v>3</v>
      </c>
      <c r="G79" s="54">
        <v>1</v>
      </c>
      <c r="H79" s="57">
        <f t="shared" si="1"/>
        <v>0.33333333333333331</v>
      </c>
    </row>
    <row r="80" spans="1:8" ht="15.75">
      <c r="A80" s="1"/>
      <c r="B80" s="104"/>
      <c r="C80" s="7">
        <v>2018</v>
      </c>
      <c r="D80" s="104"/>
      <c r="E80" s="86">
        <v>2</v>
      </c>
      <c r="F80" s="86">
        <v>4</v>
      </c>
      <c r="G80" s="54">
        <v>1</v>
      </c>
      <c r="H80" s="57">
        <f t="shared" si="1"/>
        <v>0.5</v>
      </c>
    </row>
    <row r="81" spans="1:8" ht="15.75">
      <c r="A81" s="1"/>
      <c r="B81" s="104"/>
      <c r="C81" s="7">
        <v>2019</v>
      </c>
      <c r="D81" s="104"/>
      <c r="E81" s="86">
        <v>2</v>
      </c>
      <c r="F81" s="86">
        <v>4</v>
      </c>
      <c r="G81" s="54">
        <v>1</v>
      </c>
      <c r="H81" s="57">
        <f t="shared" si="1"/>
        <v>0.5</v>
      </c>
    </row>
    <row r="82" spans="1:8" ht="15.75">
      <c r="A82" s="1"/>
      <c r="B82" s="104"/>
      <c r="C82" s="7">
        <v>2020</v>
      </c>
      <c r="D82" s="104"/>
      <c r="E82" s="86">
        <v>2</v>
      </c>
      <c r="F82" s="86">
        <v>4</v>
      </c>
      <c r="G82" s="54">
        <v>1</v>
      </c>
      <c r="H82" s="57">
        <f t="shared" si="1"/>
        <v>0.5</v>
      </c>
    </row>
    <row r="83" spans="1:8" ht="15.75">
      <c r="A83" s="1"/>
      <c r="B83" s="105"/>
      <c r="C83" s="7">
        <v>2021</v>
      </c>
      <c r="D83" s="105"/>
      <c r="E83" s="86">
        <v>2</v>
      </c>
      <c r="F83" s="86">
        <v>4</v>
      </c>
      <c r="G83" s="54">
        <v>1</v>
      </c>
      <c r="H83" s="57">
        <f t="shared" si="1"/>
        <v>0.5</v>
      </c>
    </row>
    <row r="84" spans="1:8" ht="15.75">
      <c r="A84" s="1"/>
      <c r="B84" s="103">
        <v>21</v>
      </c>
      <c r="C84" s="7">
        <v>2016</v>
      </c>
      <c r="D84" s="103" t="s">
        <v>23</v>
      </c>
      <c r="E84" s="96">
        <v>1</v>
      </c>
      <c r="F84" s="96">
        <v>3</v>
      </c>
      <c r="G84" s="54">
        <v>1</v>
      </c>
      <c r="H84" s="57">
        <f t="shared" si="1"/>
        <v>0.33333333333333331</v>
      </c>
    </row>
    <row r="85" spans="1:8" ht="15.75">
      <c r="A85" s="1"/>
      <c r="B85" s="104"/>
      <c r="C85" s="7">
        <v>2017</v>
      </c>
      <c r="D85" s="104"/>
      <c r="E85" s="96">
        <v>1</v>
      </c>
      <c r="F85" s="96">
        <v>3</v>
      </c>
      <c r="G85" s="54">
        <v>1</v>
      </c>
      <c r="H85" s="57">
        <f t="shared" si="1"/>
        <v>0.33333333333333331</v>
      </c>
    </row>
    <row r="86" spans="1:8" ht="15.75">
      <c r="A86" s="1"/>
      <c r="B86" s="104"/>
      <c r="C86" s="7">
        <v>2018</v>
      </c>
      <c r="D86" s="104"/>
      <c r="E86" s="96">
        <v>1</v>
      </c>
      <c r="F86" s="96">
        <v>3</v>
      </c>
      <c r="G86" s="54">
        <v>1</v>
      </c>
      <c r="H86" s="57">
        <f t="shared" si="1"/>
        <v>0.33333333333333331</v>
      </c>
    </row>
    <row r="87" spans="1:8" ht="15.75">
      <c r="A87" s="1"/>
      <c r="B87" s="104"/>
      <c r="C87" s="7">
        <v>2019</v>
      </c>
      <c r="D87" s="104"/>
      <c r="E87" s="96">
        <v>1</v>
      </c>
      <c r="F87" s="96">
        <v>3</v>
      </c>
      <c r="G87" s="54">
        <v>1</v>
      </c>
      <c r="H87" s="57">
        <f t="shared" si="1"/>
        <v>0.33333333333333331</v>
      </c>
    </row>
    <row r="88" spans="1:8" ht="15.75">
      <c r="A88" s="1"/>
      <c r="B88" s="104"/>
      <c r="C88" s="7">
        <v>2020</v>
      </c>
      <c r="D88" s="104"/>
      <c r="E88" s="96">
        <v>1</v>
      </c>
      <c r="F88" s="96">
        <v>3</v>
      </c>
      <c r="G88" s="54">
        <v>1</v>
      </c>
      <c r="H88" s="57">
        <f t="shared" si="1"/>
        <v>0.33333333333333331</v>
      </c>
    </row>
    <row r="89" spans="1:8" ht="15.75">
      <c r="A89" s="1"/>
      <c r="B89" s="105"/>
      <c r="C89" s="7">
        <v>2021</v>
      </c>
      <c r="D89" s="105"/>
      <c r="E89" s="96">
        <v>1</v>
      </c>
      <c r="F89" s="96">
        <v>3</v>
      </c>
      <c r="G89" s="54">
        <v>1</v>
      </c>
      <c r="H89" s="57">
        <f t="shared" si="1"/>
        <v>0.33333333333333331</v>
      </c>
    </row>
    <row r="90" spans="1:8" ht="15.75">
      <c r="A90" s="1"/>
      <c r="B90" s="103">
        <v>22</v>
      </c>
      <c r="C90" s="7">
        <v>2016</v>
      </c>
      <c r="D90" s="103" t="s">
        <v>24</v>
      </c>
      <c r="E90" s="86">
        <v>1</v>
      </c>
      <c r="F90" s="86">
        <v>3</v>
      </c>
      <c r="G90" s="54">
        <v>1</v>
      </c>
      <c r="H90" s="57">
        <f t="shared" si="1"/>
        <v>0.33333333333333331</v>
      </c>
    </row>
    <row r="91" spans="1:8" ht="15.75">
      <c r="A91" s="1"/>
      <c r="B91" s="104"/>
      <c r="C91" s="7">
        <v>2017</v>
      </c>
      <c r="D91" s="104"/>
      <c r="E91" s="86">
        <v>1</v>
      </c>
      <c r="F91" s="86">
        <v>3</v>
      </c>
      <c r="G91" s="54">
        <v>1</v>
      </c>
      <c r="H91" s="57">
        <f t="shared" si="1"/>
        <v>0.33333333333333331</v>
      </c>
    </row>
    <row r="92" spans="1:8" ht="15.75">
      <c r="A92" s="1"/>
      <c r="B92" s="104"/>
      <c r="C92" s="7">
        <v>2018</v>
      </c>
      <c r="D92" s="104"/>
      <c r="E92" s="86">
        <v>2</v>
      </c>
      <c r="F92" s="86">
        <v>5</v>
      </c>
      <c r="G92" s="54">
        <v>1</v>
      </c>
      <c r="H92" s="57">
        <f t="shared" si="1"/>
        <v>0.4</v>
      </c>
    </row>
    <row r="93" spans="1:8" ht="15.75">
      <c r="A93" s="1"/>
      <c r="B93" s="104"/>
      <c r="C93" s="7">
        <v>2019</v>
      </c>
      <c r="D93" s="104"/>
      <c r="E93" s="86">
        <v>2</v>
      </c>
      <c r="F93" s="86">
        <v>5</v>
      </c>
      <c r="G93" s="54">
        <v>1</v>
      </c>
      <c r="H93" s="57">
        <f t="shared" si="1"/>
        <v>0.4</v>
      </c>
    </row>
    <row r="94" spans="1:8" ht="15.75">
      <c r="A94" s="1"/>
      <c r="B94" s="104"/>
      <c r="C94" s="7">
        <v>2020</v>
      </c>
      <c r="D94" s="104"/>
      <c r="E94" s="86">
        <v>3</v>
      </c>
      <c r="F94" s="86">
        <v>6</v>
      </c>
      <c r="G94" s="54">
        <v>1</v>
      </c>
      <c r="H94" s="57">
        <f t="shared" si="1"/>
        <v>0.5</v>
      </c>
    </row>
    <row r="95" spans="1:8" ht="15.75">
      <c r="A95" s="1"/>
      <c r="B95" s="105"/>
      <c r="C95" s="7">
        <v>2021</v>
      </c>
      <c r="D95" s="105"/>
      <c r="E95" s="86">
        <v>3</v>
      </c>
      <c r="F95" s="86">
        <v>6</v>
      </c>
      <c r="G95" s="54">
        <v>1</v>
      </c>
      <c r="H95" s="57">
        <f t="shared" si="1"/>
        <v>0.5</v>
      </c>
    </row>
    <row r="96" spans="1:8" ht="15.75">
      <c r="A96" s="1"/>
      <c r="B96" s="103">
        <v>24</v>
      </c>
      <c r="C96" s="10">
        <v>2016</v>
      </c>
      <c r="D96" s="103" t="s">
        <v>25</v>
      </c>
      <c r="E96" s="96">
        <v>1</v>
      </c>
      <c r="F96" s="96">
        <v>3</v>
      </c>
      <c r="G96" s="56">
        <v>1</v>
      </c>
      <c r="H96" s="57">
        <f t="shared" si="1"/>
        <v>0.33333333333333331</v>
      </c>
    </row>
    <row r="97" spans="1:8" ht="15.75">
      <c r="A97" s="1"/>
      <c r="B97" s="104"/>
      <c r="C97" s="10">
        <v>2017</v>
      </c>
      <c r="D97" s="104"/>
      <c r="E97" s="96">
        <v>1</v>
      </c>
      <c r="F97" s="96">
        <v>3</v>
      </c>
      <c r="G97" s="54">
        <v>1</v>
      </c>
      <c r="H97" s="57">
        <f t="shared" si="1"/>
        <v>0.33333333333333331</v>
      </c>
    </row>
    <row r="98" spans="1:8" ht="15.75">
      <c r="A98" s="1"/>
      <c r="B98" s="104"/>
      <c r="C98" s="10">
        <v>2018</v>
      </c>
      <c r="D98" s="104"/>
      <c r="E98" s="96">
        <v>1</v>
      </c>
      <c r="F98" s="96">
        <v>3</v>
      </c>
      <c r="G98" s="54">
        <v>1</v>
      </c>
      <c r="H98" s="57">
        <f t="shared" si="1"/>
        <v>0.33333333333333331</v>
      </c>
    </row>
    <row r="99" spans="1:8" ht="15.75">
      <c r="A99" s="1"/>
      <c r="B99" s="104"/>
      <c r="C99" s="7">
        <v>2019</v>
      </c>
      <c r="D99" s="104"/>
      <c r="E99" s="96">
        <v>1</v>
      </c>
      <c r="F99" s="96">
        <v>3</v>
      </c>
      <c r="G99" s="54">
        <v>1</v>
      </c>
      <c r="H99" s="57">
        <f t="shared" si="1"/>
        <v>0.33333333333333331</v>
      </c>
    </row>
    <row r="100" spans="1:8" ht="15.75">
      <c r="A100" s="1"/>
      <c r="B100" s="104"/>
      <c r="C100" s="7">
        <v>2020</v>
      </c>
      <c r="D100" s="104"/>
      <c r="E100" s="96">
        <v>1</v>
      </c>
      <c r="F100" s="96">
        <v>3</v>
      </c>
      <c r="G100" s="54">
        <v>1</v>
      </c>
      <c r="H100" s="57">
        <f t="shared" si="1"/>
        <v>0.33333333333333331</v>
      </c>
    </row>
    <row r="101" spans="1:8" ht="15.75">
      <c r="A101" s="1"/>
      <c r="B101" s="105"/>
      <c r="C101" s="7">
        <v>2021</v>
      </c>
      <c r="D101" s="105"/>
      <c r="E101" s="96">
        <v>1</v>
      </c>
      <c r="F101" s="96">
        <v>3</v>
      </c>
      <c r="G101" s="54">
        <v>1</v>
      </c>
      <c r="H101" s="57">
        <f t="shared" si="1"/>
        <v>0.33333333333333331</v>
      </c>
    </row>
    <row r="102" spans="1:8" ht="15.75">
      <c r="A102" s="1"/>
      <c r="B102" s="103">
        <v>27</v>
      </c>
      <c r="C102" s="10">
        <v>2016</v>
      </c>
      <c r="D102" s="103" t="s">
        <v>26</v>
      </c>
      <c r="E102" s="86">
        <v>3</v>
      </c>
      <c r="F102" s="86">
        <v>6</v>
      </c>
      <c r="G102" s="54">
        <v>1</v>
      </c>
      <c r="H102" s="57">
        <f t="shared" si="1"/>
        <v>0.5</v>
      </c>
    </row>
    <row r="103" spans="1:8" ht="15.75">
      <c r="A103" s="1"/>
      <c r="B103" s="104"/>
      <c r="C103" s="10">
        <v>2017</v>
      </c>
      <c r="D103" s="104"/>
      <c r="E103" s="86">
        <v>3</v>
      </c>
      <c r="F103" s="86">
        <v>5</v>
      </c>
      <c r="G103" s="54">
        <v>1</v>
      </c>
      <c r="H103" s="57">
        <f t="shared" si="1"/>
        <v>0.6</v>
      </c>
    </row>
    <row r="104" spans="1:8" ht="15.75">
      <c r="A104" s="1"/>
      <c r="B104" s="104"/>
      <c r="C104" s="10">
        <v>2018</v>
      </c>
      <c r="D104" s="104"/>
      <c r="E104" s="86">
        <v>3</v>
      </c>
      <c r="F104" s="86">
        <v>5</v>
      </c>
      <c r="G104" s="54">
        <v>1</v>
      </c>
      <c r="H104" s="57">
        <f t="shared" si="1"/>
        <v>0.6</v>
      </c>
    </row>
    <row r="105" spans="1:8" ht="15.75">
      <c r="A105" s="1"/>
      <c r="B105" s="104"/>
      <c r="C105" s="7">
        <v>2019</v>
      </c>
      <c r="D105" s="104"/>
      <c r="E105" s="86">
        <v>2</v>
      </c>
      <c r="F105" s="86">
        <v>5</v>
      </c>
      <c r="G105" s="54">
        <v>1</v>
      </c>
      <c r="H105" s="57">
        <f t="shared" si="1"/>
        <v>0.4</v>
      </c>
    </row>
    <row r="106" spans="1:8" ht="15.75">
      <c r="A106" s="1"/>
      <c r="B106" s="104"/>
      <c r="C106" s="7">
        <v>2020</v>
      </c>
      <c r="D106" s="104"/>
      <c r="E106" s="86">
        <v>3</v>
      </c>
      <c r="F106" s="86">
        <v>5</v>
      </c>
      <c r="G106" s="54">
        <v>1</v>
      </c>
      <c r="H106" s="57">
        <f t="shared" si="1"/>
        <v>0.6</v>
      </c>
    </row>
    <row r="107" spans="1:8" ht="15.75">
      <c r="A107" s="1"/>
      <c r="B107" s="105"/>
      <c r="C107" s="7">
        <v>2021</v>
      </c>
      <c r="D107" s="105"/>
      <c r="E107" s="86">
        <v>3</v>
      </c>
      <c r="F107" s="86">
        <v>5</v>
      </c>
      <c r="G107" s="54">
        <v>1</v>
      </c>
      <c r="H107" s="57">
        <f t="shared" si="1"/>
        <v>0.6</v>
      </c>
    </row>
    <row r="108" spans="1:8" ht="15.75">
      <c r="A108" s="1"/>
      <c r="B108" s="103">
        <v>28</v>
      </c>
      <c r="C108" s="10">
        <v>2016</v>
      </c>
      <c r="D108" s="103" t="s">
        <v>27</v>
      </c>
      <c r="E108" s="98">
        <v>1</v>
      </c>
      <c r="F108" s="98">
        <v>3</v>
      </c>
      <c r="G108" s="56">
        <v>1</v>
      </c>
      <c r="H108" s="57">
        <f t="shared" si="1"/>
        <v>0.33333333333333331</v>
      </c>
    </row>
    <row r="109" spans="1:8" ht="15.75">
      <c r="A109" s="1"/>
      <c r="B109" s="104"/>
      <c r="C109" s="10">
        <v>2017</v>
      </c>
      <c r="D109" s="104"/>
      <c r="E109" s="98">
        <v>1</v>
      </c>
      <c r="F109" s="98">
        <v>3</v>
      </c>
      <c r="G109" s="54">
        <v>1</v>
      </c>
      <c r="H109" s="57">
        <f t="shared" si="1"/>
        <v>0.33333333333333331</v>
      </c>
    </row>
    <row r="110" spans="1:8" ht="15.75">
      <c r="A110" s="1"/>
      <c r="B110" s="104"/>
      <c r="C110" s="10">
        <v>2018</v>
      </c>
      <c r="D110" s="104"/>
      <c r="E110" s="98">
        <v>1</v>
      </c>
      <c r="F110" s="98">
        <v>3</v>
      </c>
      <c r="G110" s="54">
        <v>1</v>
      </c>
      <c r="H110" s="57">
        <f t="shared" si="1"/>
        <v>0.33333333333333331</v>
      </c>
    </row>
    <row r="111" spans="1:8" ht="15.75">
      <c r="A111" s="1"/>
      <c r="B111" s="104"/>
      <c r="C111" s="7">
        <v>2019</v>
      </c>
      <c r="D111" s="104"/>
      <c r="E111" s="98">
        <v>1</v>
      </c>
      <c r="F111" s="98">
        <v>3</v>
      </c>
      <c r="G111" s="54">
        <v>1</v>
      </c>
      <c r="H111" s="57">
        <f t="shared" si="1"/>
        <v>0.33333333333333331</v>
      </c>
    </row>
    <row r="112" spans="1:8" ht="15.75">
      <c r="A112" s="1"/>
      <c r="B112" s="104"/>
      <c r="C112" s="7">
        <v>2020</v>
      </c>
      <c r="D112" s="104"/>
      <c r="E112" s="98">
        <v>1</v>
      </c>
      <c r="F112" s="98">
        <v>3</v>
      </c>
      <c r="G112" s="54">
        <v>1</v>
      </c>
      <c r="H112" s="57">
        <f t="shared" si="1"/>
        <v>0.33333333333333331</v>
      </c>
    </row>
    <row r="113" spans="1:8" ht="15.75">
      <c r="A113" s="1"/>
      <c r="B113" s="105"/>
      <c r="C113" s="7">
        <v>2021</v>
      </c>
      <c r="D113" s="105"/>
      <c r="E113" s="98">
        <v>1</v>
      </c>
      <c r="F113" s="98">
        <v>3</v>
      </c>
      <c r="G113" s="54">
        <v>1</v>
      </c>
      <c r="H113" s="57">
        <f t="shared" si="1"/>
        <v>0.33333333333333331</v>
      </c>
    </row>
    <row r="114" spans="1:8" ht="15.75">
      <c r="A114" s="1"/>
      <c r="B114" s="103">
        <v>29</v>
      </c>
      <c r="C114" s="10">
        <v>2016</v>
      </c>
      <c r="D114" s="103" t="s">
        <v>28</v>
      </c>
      <c r="E114" s="94">
        <v>4</v>
      </c>
      <c r="F114" s="94">
        <v>5</v>
      </c>
      <c r="G114" s="58">
        <v>1</v>
      </c>
      <c r="H114" s="57">
        <f t="shared" si="1"/>
        <v>0.8</v>
      </c>
    </row>
    <row r="115" spans="1:8" ht="15.75">
      <c r="A115" s="1"/>
      <c r="B115" s="104"/>
      <c r="C115" s="10">
        <v>2017</v>
      </c>
      <c r="D115" s="104"/>
      <c r="E115" s="86">
        <v>4</v>
      </c>
      <c r="F115" s="86">
        <v>5</v>
      </c>
      <c r="G115" s="54">
        <v>1</v>
      </c>
      <c r="H115" s="57">
        <f t="shared" si="1"/>
        <v>0.8</v>
      </c>
    </row>
    <row r="116" spans="1:8" ht="15.75">
      <c r="A116" s="1"/>
      <c r="B116" s="104"/>
      <c r="C116" s="10">
        <v>2018</v>
      </c>
      <c r="D116" s="104"/>
      <c r="E116" s="86">
        <v>5</v>
      </c>
      <c r="F116" s="86">
        <v>6</v>
      </c>
      <c r="G116" s="54">
        <v>1</v>
      </c>
      <c r="H116" s="57">
        <f t="shared" si="1"/>
        <v>0.83333333333333337</v>
      </c>
    </row>
    <row r="117" spans="1:8" ht="15.75">
      <c r="A117" s="1"/>
      <c r="B117" s="104"/>
      <c r="C117" s="7">
        <v>2019</v>
      </c>
      <c r="D117" s="104"/>
      <c r="E117" s="86">
        <v>4</v>
      </c>
      <c r="F117" s="86">
        <v>5</v>
      </c>
      <c r="G117" s="54">
        <v>1</v>
      </c>
      <c r="H117" s="57">
        <f>E117/F117*G117</f>
        <v>0.8</v>
      </c>
    </row>
    <row r="118" spans="1:8" ht="15.75">
      <c r="A118" s="1"/>
      <c r="B118" s="104"/>
      <c r="C118" s="7">
        <v>2020</v>
      </c>
      <c r="D118" s="104"/>
      <c r="E118" s="86">
        <v>5</v>
      </c>
      <c r="F118" s="86">
        <v>6</v>
      </c>
      <c r="G118" s="54">
        <v>1</v>
      </c>
      <c r="H118" s="57">
        <f t="shared" si="1"/>
        <v>0.83333333333333337</v>
      </c>
    </row>
    <row r="119" spans="1:8" ht="15.75">
      <c r="A119" s="1"/>
      <c r="B119" s="105"/>
      <c r="C119" s="7">
        <v>2021</v>
      </c>
      <c r="D119" s="105"/>
      <c r="E119" s="86">
        <v>5</v>
      </c>
      <c r="F119" s="86">
        <v>6</v>
      </c>
      <c r="G119" s="54">
        <v>1</v>
      </c>
      <c r="H119" s="57">
        <f t="shared" si="1"/>
        <v>0.83333333333333337</v>
      </c>
    </row>
    <row r="120" spans="1:8" ht="15.75">
      <c r="A120" s="1"/>
      <c r="B120" s="103">
        <v>30</v>
      </c>
      <c r="C120" s="10">
        <v>2016</v>
      </c>
      <c r="D120" s="103" t="s">
        <v>29</v>
      </c>
      <c r="E120" s="86">
        <v>1</v>
      </c>
      <c r="F120" s="86">
        <v>3</v>
      </c>
      <c r="G120" s="54">
        <v>1</v>
      </c>
      <c r="H120" s="57">
        <f t="shared" si="1"/>
        <v>0.33333333333333331</v>
      </c>
    </row>
    <row r="121" spans="1:8" ht="15.75">
      <c r="A121" s="1"/>
      <c r="B121" s="104"/>
      <c r="C121" s="10">
        <v>2017</v>
      </c>
      <c r="D121" s="104"/>
      <c r="E121" s="86">
        <v>1</v>
      </c>
      <c r="F121" s="86">
        <v>3</v>
      </c>
      <c r="G121" s="54">
        <v>1</v>
      </c>
      <c r="H121" s="57">
        <f t="shared" si="1"/>
        <v>0.33333333333333331</v>
      </c>
    </row>
    <row r="122" spans="1:8" ht="15.75">
      <c r="A122" s="1"/>
      <c r="B122" s="104"/>
      <c r="C122" s="10">
        <v>2018</v>
      </c>
      <c r="D122" s="104"/>
      <c r="E122" s="86">
        <v>1</v>
      </c>
      <c r="F122" s="86">
        <v>3</v>
      </c>
      <c r="G122" s="54">
        <v>1</v>
      </c>
      <c r="H122" s="57">
        <f t="shared" si="1"/>
        <v>0.33333333333333331</v>
      </c>
    </row>
    <row r="123" spans="1:8" ht="15.75">
      <c r="A123" s="1"/>
      <c r="B123" s="104"/>
      <c r="C123" s="7">
        <v>2019</v>
      </c>
      <c r="D123" s="104"/>
      <c r="E123" s="86">
        <v>1</v>
      </c>
      <c r="F123" s="86">
        <v>3</v>
      </c>
      <c r="G123" s="54">
        <v>1</v>
      </c>
      <c r="H123" s="57">
        <f t="shared" si="1"/>
        <v>0.33333333333333331</v>
      </c>
    </row>
    <row r="124" spans="1:8" ht="15.75">
      <c r="A124" s="1"/>
      <c r="B124" s="104"/>
      <c r="C124" s="7">
        <v>2020</v>
      </c>
      <c r="D124" s="104"/>
      <c r="E124" s="86">
        <v>1</v>
      </c>
      <c r="F124" s="86">
        <v>3</v>
      </c>
      <c r="G124" s="54">
        <v>1</v>
      </c>
      <c r="H124" s="57">
        <f t="shared" si="1"/>
        <v>0.33333333333333331</v>
      </c>
    </row>
    <row r="125" spans="1:8" ht="15.75">
      <c r="A125" s="1"/>
      <c r="B125" s="105"/>
      <c r="C125" s="7">
        <v>2021</v>
      </c>
      <c r="D125" s="105"/>
      <c r="E125" s="86">
        <v>1</v>
      </c>
      <c r="F125" s="86">
        <v>3</v>
      </c>
      <c r="G125" s="54">
        <v>1</v>
      </c>
      <c r="H125" s="57">
        <f t="shared" si="1"/>
        <v>0.33333333333333331</v>
      </c>
    </row>
    <row r="126" spans="1:8" ht="15.75">
      <c r="A126" s="1"/>
    </row>
    <row r="127" spans="1:8" ht="15.75">
      <c r="A127" s="1"/>
    </row>
    <row r="128" spans="1:8" ht="15.75">
      <c r="A128" s="1"/>
    </row>
    <row r="129" spans="1:1" ht="15.75">
      <c r="A129" s="1"/>
    </row>
    <row r="130" spans="1:1" ht="15.75">
      <c r="A130" s="1"/>
    </row>
    <row r="131" spans="1:1" ht="15.75">
      <c r="A131" s="1"/>
    </row>
    <row r="132" spans="1:1" ht="15.75">
      <c r="A132" s="1"/>
    </row>
    <row r="133" spans="1:1" ht="15.75">
      <c r="A133" s="1"/>
    </row>
    <row r="134" spans="1:1" ht="15.75">
      <c r="A134" s="1"/>
    </row>
    <row r="135" spans="1:1" ht="15.75">
      <c r="A135" s="1"/>
    </row>
    <row r="136" spans="1:1" ht="15.75">
      <c r="A136" s="1"/>
    </row>
    <row r="137" spans="1:1" ht="15.75">
      <c r="A137" s="1"/>
    </row>
    <row r="138" spans="1:1" ht="15.75">
      <c r="A138" s="1"/>
    </row>
    <row r="139" spans="1:1" ht="15.75">
      <c r="A139" s="1"/>
    </row>
    <row r="140" spans="1:1" ht="15.75">
      <c r="A140" s="1"/>
    </row>
    <row r="141" spans="1:1" ht="15.75">
      <c r="A141" s="1"/>
    </row>
    <row r="142" spans="1:1" ht="15.75">
      <c r="A142" s="1"/>
    </row>
    <row r="143" spans="1:1" ht="15.75">
      <c r="A143" s="1"/>
    </row>
    <row r="144" spans="1:1" ht="15.75">
      <c r="A144" s="1"/>
    </row>
    <row r="145" spans="1:1" ht="15.75">
      <c r="A145" s="1"/>
    </row>
    <row r="146" spans="1:1" ht="15.75">
      <c r="A146" s="1"/>
    </row>
    <row r="147" spans="1:1" ht="15.75">
      <c r="A147" s="1"/>
    </row>
    <row r="148" spans="1:1" ht="15.75">
      <c r="A148" s="1"/>
    </row>
    <row r="149" spans="1:1" ht="15.75">
      <c r="A149" s="1"/>
    </row>
    <row r="150" spans="1:1" ht="15.75">
      <c r="A150" s="1"/>
    </row>
    <row r="151" spans="1:1" ht="15.75">
      <c r="A151" s="1"/>
    </row>
    <row r="152" spans="1:1" ht="15.75">
      <c r="A152" s="1"/>
    </row>
    <row r="153" spans="1:1" ht="15.75">
      <c r="A153" s="1"/>
    </row>
    <row r="154" spans="1:1" ht="15.75">
      <c r="A154" s="1"/>
    </row>
    <row r="155" spans="1:1" ht="15.75">
      <c r="A155" s="1"/>
    </row>
    <row r="156" spans="1:1" ht="15.75">
      <c r="A156" s="1"/>
    </row>
    <row r="157" spans="1:1" ht="15.75">
      <c r="A157" s="1"/>
    </row>
    <row r="158" spans="1:1" ht="15.75">
      <c r="A158" s="1"/>
    </row>
    <row r="159" spans="1:1" ht="15.75">
      <c r="A159" s="1"/>
    </row>
    <row r="160" spans="1:1" ht="15.75">
      <c r="A160" s="1"/>
    </row>
    <row r="161" spans="1:1" ht="15.75">
      <c r="A161" s="1"/>
    </row>
    <row r="162" spans="1:1" ht="15.75">
      <c r="A162" s="1"/>
    </row>
    <row r="163" spans="1:1" ht="15.75">
      <c r="A163" s="1"/>
    </row>
    <row r="164" spans="1:1" ht="15.75">
      <c r="A164" s="1"/>
    </row>
    <row r="165" spans="1:1" ht="15.75">
      <c r="A165" s="1"/>
    </row>
    <row r="166" spans="1:1" ht="15.75">
      <c r="A166" s="1"/>
    </row>
    <row r="167" spans="1:1" ht="15.75">
      <c r="A167" s="1"/>
    </row>
    <row r="168" spans="1:1" ht="15.75">
      <c r="A168" s="1"/>
    </row>
    <row r="169" spans="1:1" ht="15.75">
      <c r="A169" s="1"/>
    </row>
    <row r="170" spans="1:1" ht="15.75">
      <c r="A170" s="1"/>
    </row>
    <row r="171" spans="1:1" ht="15.75">
      <c r="A171" s="1"/>
    </row>
    <row r="172" spans="1:1" ht="15.75">
      <c r="A172" s="1"/>
    </row>
    <row r="173" spans="1:1" ht="15.75">
      <c r="A173" s="1"/>
    </row>
    <row r="174" spans="1:1" ht="15.75">
      <c r="A174" s="1"/>
    </row>
    <row r="175" spans="1:1" ht="15.75">
      <c r="A175" s="1"/>
    </row>
    <row r="176" spans="1:1" ht="15.75">
      <c r="A176" s="1"/>
    </row>
    <row r="177" spans="1:1" ht="15.75">
      <c r="A177" s="1"/>
    </row>
    <row r="178" spans="1:1" ht="15.75">
      <c r="A178" s="1"/>
    </row>
    <row r="179" spans="1:1" ht="15.75">
      <c r="A179" s="1"/>
    </row>
    <row r="180" spans="1:1" ht="15.75">
      <c r="A180" s="1"/>
    </row>
    <row r="181" spans="1:1" ht="15.75">
      <c r="A181" s="1"/>
    </row>
    <row r="182" spans="1:1" ht="15.75">
      <c r="A182" s="1"/>
    </row>
    <row r="183" spans="1:1" ht="15.75">
      <c r="A183" s="1"/>
    </row>
    <row r="184" spans="1:1" ht="15.75">
      <c r="A184" s="1"/>
    </row>
    <row r="185" spans="1:1" ht="15.75">
      <c r="A185" s="1"/>
    </row>
    <row r="186" spans="1:1" ht="15.75">
      <c r="A186" s="1"/>
    </row>
    <row r="187" spans="1:1" ht="15.75">
      <c r="A187" s="1"/>
    </row>
    <row r="188" spans="1:1" ht="15.75">
      <c r="A188" s="1"/>
    </row>
    <row r="189" spans="1:1" ht="15.75">
      <c r="A189" s="1"/>
    </row>
    <row r="190" spans="1:1" ht="15.75">
      <c r="A190" s="1"/>
    </row>
    <row r="191" spans="1:1" ht="15.75">
      <c r="A191" s="1"/>
    </row>
  </sheetData>
  <mergeCells count="40">
    <mergeCell ref="B6:B11"/>
    <mergeCell ref="D6:D11"/>
    <mergeCell ref="B12:B17"/>
    <mergeCell ref="D12:D17"/>
    <mergeCell ref="B18:B23"/>
    <mergeCell ref="D18:D23"/>
    <mergeCell ref="B24:B29"/>
    <mergeCell ref="D24:D29"/>
    <mergeCell ref="B30:B35"/>
    <mergeCell ref="D30:D35"/>
    <mergeCell ref="B36:B41"/>
    <mergeCell ref="D36:D41"/>
    <mergeCell ref="B42:B47"/>
    <mergeCell ref="D42:D47"/>
    <mergeCell ref="B48:B53"/>
    <mergeCell ref="D48:D53"/>
    <mergeCell ref="B54:B59"/>
    <mergeCell ref="D54:D59"/>
    <mergeCell ref="B60:B65"/>
    <mergeCell ref="D60:D65"/>
    <mergeCell ref="B66:B71"/>
    <mergeCell ref="D66:D71"/>
    <mergeCell ref="B72:B77"/>
    <mergeCell ref="D72:D77"/>
    <mergeCell ref="B78:B83"/>
    <mergeCell ref="D78:D83"/>
    <mergeCell ref="B84:B89"/>
    <mergeCell ref="D84:D89"/>
    <mergeCell ref="B90:B95"/>
    <mergeCell ref="D90:D95"/>
    <mergeCell ref="B96:B101"/>
    <mergeCell ref="D96:D101"/>
    <mergeCell ref="B102:B107"/>
    <mergeCell ref="D102:D107"/>
    <mergeCell ref="B108:B113"/>
    <mergeCell ref="D108:D113"/>
    <mergeCell ref="B114:B119"/>
    <mergeCell ref="D114:D119"/>
    <mergeCell ref="B120:B125"/>
    <mergeCell ref="D120:D1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profitabilitas</vt:lpstr>
      <vt:lpstr>dpr (fix)</vt:lpstr>
      <vt:lpstr>reputasi auditor</vt:lpstr>
      <vt:lpstr>IS</vt:lpstr>
      <vt:lpstr>gcg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indarwati</dc:creator>
  <cp:lastModifiedBy>indarwati</cp:lastModifiedBy>
  <dcterms:created xsi:type="dcterms:W3CDTF">2023-02-22T15:59:33Z</dcterms:created>
  <dcterms:modified xsi:type="dcterms:W3CDTF">2023-04-01T16:30:10Z</dcterms:modified>
</cp:coreProperties>
</file>